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2 Zakázky\23036 Nemocnice Karviná LDN DPS\02 ESIL DPS\"/>
    </mc:Choice>
  </mc:AlternateContent>
  <xr:revisionPtr revIDLastSave="0" documentId="13_ncr:1_{C4A82AAC-4C1B-4E53-8056-457C147976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ýkonová bilance" sheetId="3" r:id="rId1"/>
  </sheets>
  <definedNames>
    <definedName name="_xlnm.Print_Area" localSheetId="0">'výkonová bilance'!$A$1:$J$111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2" i="3" l="1"/>
  <c r="J92" i="3"/>
  <c r="J82" i="3"/>
  <c r="J62" i="3"/>
  <c r="J72" i="3"/>
  <c r="J95" i="3"/>
  <c r="J101" i="3" s="1"/>
  <c r="J96" i="3"/>
  <c r="J97" i="3"/>
  <c r="J98" i="3"/>
  <c r="J99" i="3"/>
  <c r="H101" i="3"/>
  <c r="G20" i="3"/>
  <c r="E20" i="3"/>
  <c r="G9" i="3"/>
  <c r="G7" i="3"/>
  <c r="E10" i="3"/>
  <c r="J16" i="3"/>
  <c r="D108" i="3"/>
  <c r="G16" i="3"/>
  <c r="D16" i="3"/>
  <c r="J28" i="3"/>
  <c r="H28" i="3"/>
  <c r="G28" i="3"/>
  <c r="E28" i="3"/>
  <c r="B110" i="3"/>
  <c r="B28" i="3" s="1"/>
  <c r="D107" i="3"/>
  <c r="D106" i="3"/>
  <c r="D105" i="3"/>
  <c r="J15" i="3"/>
  <c r="G15" i="3"/>
  <c r="D15" i="3"/>
  <c r="G10" i="3" l="1"/>
  <c r="G11" i="3" s="1"/>
  <c r="D109" i="3"/>
  <c r="D110" i="3" s="1"/>
  <c r="J8" i="3"/>
  <c r="J6" i="3"/>
  <c r="J5" i="3"/>
  <c r="J4" i="3"/>
  <c r="B19" i="3"/>
  <c r="H19" i="3"/>
  <c r="J18" i="3"/>
  <c r="J17" i="3"/>
  <c r="J14" i="3"/>
  <c r="E19" i="3"/>
  <c r="G18" i="3"/>
  <c r="G17" i="3"/>
  <c r="G14" i="3"/>
  <c r="J22" i="3"/>
  <c r="J21" i="3"/>
  <c r="H22" i="3"/>
  <c r="H21" i="3"/>
  <c r="G21" i="3"/>
  <c r="E22" i="3"/>
  <c r="E21" i="3"/>
  <c r="H27" i="3"/>
  <c r="E101" i="3"/>
  <c r="E27" i="3" s="1"/>
  <c r="B101" i="3"/>
  <c r="B27" i="3" s="1"/>
  <c r="G99" i="3"/>
  <c r="D99" i="3"/>
  <c r="G98" i="3"/>
  <c r="D98" i="3"/>
  <c r="G97" i="3"/>
  <c r="D97" i="3"/>
  <c r="G96" i="3"/>
  <c r="D96" i="3"/>
  <c r="G95" i="3"/>
  <c r="D95" i="3"/>
  <c r="H91" i="3"/>
  <c r="H26" i="3" s="1"/>
  <c r="E91" i="3"/>
  <c r="E26" i="3" s="1"/>
  <c r="B91" i="3"/>
  <c r="B26" i="3" s="1"/>
  <c r="J89" i="3"/>
  <c r="G89" i="3"/>
  <c r="D89" i="3"/>
  <c r="J88" i="3"/>
  <c r="G88" i="3"/>
  <c r="D88" i="3"/>
  <c r="J87" i="3"/>
  <c r="G87" i="3"/>
  <c r="D87" i="3"/>
  <c r="J86" i="3"/>
  <c r="G86" i="3"/>
  <c r="D86" i="3"/>
  <c r="J85" i="3"/>
  <c r="G85" i="3"/>
  <c r="D85" i="3"/>
  <c r="H81" i="3"/>
  <c r="H25" i="3" s="1"/>
  <c r="E81" i="3"/>
  <c r="E25" i="3" s="1"/>
  <c r="B81" i="3"/>
  <c r="B25" i="3" s="1"/>
  <c r="J79" i="3"/>
  <c r="G79" i="3"/>
  <c r="D79" i="3"/>
  <c r="J78" i="3"/>
  <c r="G78" i="3"/>
  <c r="D78" i="3"/>
  <c r="J77" i="3"/>
  <c r="G77" i="3"/>
  <c r="D77" i="3"/>
  <c r="J76" i="3"/>
  <c r="G76" i="3"/>
  <c r="D76" i="3"/>
  <c r="J75" i="3"/>
  <c r="G75" i="3"/>
  <c r="D75" i="3"/>
  <c r="H71" i="3"/>
  <c r="H24" i="3" s="1"/>
  <c r="E71" i="3"/>
  <c r="E24" i="3" s="1"/>
  <c r="B71" i="3"/>
  <c r="B24" i="3" s="1"/>
  <c r="J69" i="3"/>
  <c r="G69" i="3"/>
  <c r="D69" i="3"/>
  <c r="J68" i="3"/>
  <c r="G68" i="3"/>
  <c r="D68" i="3"/>
  <c r="J67" i="3"/>
  <c r="G67" i="3"/>
  <c r="D67" i="3"/>
  <c r="J66" i="3"/>
  <c r="G66" i="3"/>
  <c r="D66" i="3"/>
  <c r="J65" i="3"/>
  <c r="G65" i="3"/>
  <c r="D65" i="3"/>
  <c r="H61" i="3"/>
  <c r="H23" i="3" s="1"/>
  <c r="E61" i="3"/>
  <c r="E23" i="3" s="1"/>
  <c r="B61" i="3"/>
  <c r="B23" i="3" s="1"/>
  <c r="J59" i="3"/>
  <c r="G59" i="3"/>
  <c r="D59" i="3"/>
  <c r="J58" i="3"/>
  <c r="G58" i="3"/>
  <c r="D58" i="3"/>
  <c r="J57" i="3"/>
  <c r="G57" i="3"/>
  <c r="D57" i="3"/>
  <c r="J56" i="3"/>
  <c r="G56" i="3"/>
  <c r="D56" i="3"/>
  <c r="J55" i="3"/>
  <c r="G55" i="3"/>
  <c r="D55" i="3"/>
  <c r="B42" i="3"/>
  <c r="B21" i="3" s="1"/>
  <c r="B30" i="3" s="1"/>
  <c r="D40" i="3"/>
  <c r="D39" i="3"/>
  <c r="D38" i="3"/>
  <c r="D37" i="3"/>
  <c r="D48" i="3"/>
  <c r="B51" i="3"/>
  <c r="B22" i="3" s="1"/>
  <c r="D49" i="3"/>
  <c r="D47" i="3"/>
  <c r="D46" i="3"/>
  <c r="E30" i="3" l="1"/>
  <c r="G22" i="3"/>
  <c r="D111" i="3"/>
  <c r="D28" i="3"/>
  <c r="G19" i="3"/>
  <c r="J19" i="3"/>
  <c r="J27" i="3"/>
  <c r="G71" i="3"/>
  <c r="J91" i="3"/>
  <c r="J81" i="3"/>
  <c r="D70" i="3"/>
  <c r="D71" i="3" s="1"/>
  <c r="J71" i="3"/>
  <c r="J24" i="3" s="1"/>
  <c r="D90" i="3"/>
  <c r="D91" i="3" s="1"/>
  <c r="D80" i="3"/>
  <c r="D81" i="3" s="1"/>
  <c r="D100" i="3"/>
  <c r="D101" i="3" s="1"/>
  <c r="D27" i="3" s="1"/>
  <c r="G81" i="3"/>
  <c r="G91" i="3"/>
  <c r="G101" i="3"/>
  <c r="G27" i="3" s="1"/>
  <c r="J61" i="3"/>
  <c r="G61" i="3"/>
  <c r="D60" i="3"/>
  <c r="D61" i="3" s="1"/>
  <c r="D41" i="3"/>
  <c r="D42" i="3" s="1"/>
  <c r="D50" i="3"/>
  <c r="D51" i="3" s="1"/>
  <c r="D18" i="3"/>
  <c r="D20" i="3"/>
  <c r="H10" i="3"/>
  <c r="H20" i="3" s="1"/>
  <c r="G32" i="3" l="1"/>
  <c r="E33" i="3"/>
  <c r="H30" i="3"/>
  <c r="H33" i="3" s="1"/>
  <c r="D43" i="3"/>
  <c r="D21" i="3"/>
  <c r="G102" i="3"/>
  <c r="G92" i="3"/>
  <c r="G26" i="3"/>
  <c r="J26" i="3"/>
  <c r="J25" i="3"/>
  <c r="G82" i="3"/>
  <c r="G25" i="3"/>
  <c r="G72" i="3"/>
  <c r="G24" i="3"/>
  <c r="J23" i="3"/>
  <c r="G62" i="3"/>
  <c r="G23" i="3"/>
  <c r="D52" i="3"/>
  <c r="D22" i="3"/>
  <c r="D62" i="3"/>
  <c r="D23" i="3"/>
  <c r="D72" i="3"/>
  <c r="D24" i="3"/>
  <c r="D82" i="3"/>
  <c r="D25" i="3"/>
  <c r="D92" i="3"/>
  <c r="D26" i="3"/>
  <c r="D102" i="3"/>
  <c r="J9" i="3"/>
  <c r="J10" i="3" s="1"/>
  <c r="D30" i="3" l="1"/>
  <c r="D31" i="3" s="1"/>
  <c r="J11" i="3"/>
  <c r="J20" i="3"/>
  <c r="J30" i="3" s="1"/>
  <c r="J31" i="3" l="1"/>
  <c r="D17" i="3"/>
  <c r="D14" i="3"/>
  <c r="J33" i="3" l="1"/>
  <c r="B33" i="3"/>
  <c r="J34" i="3" l="1"/>
  <c r="G29" i="3"/>
  <c r="G30" i="3" s="1"/>
  <c r="G31" i="3" s="1"/>
  <c r="D19" i="3"/>
  <c r="D32" i="3" s="1"/>
  <c r="G33" i="3" l="1"/>
  <c r="G34" i="3" s="1"/>
  <c r="D33" i="3"/>
  <c r="D34" i="3" s="1"/>
</calcChain>
</file>

<file path=xl/sharedStrings.xml><?xml version="1.0" encoding="utf-8"?>
<sst xmlns="http://schemas.openxmlformats.org/spreadsheetml/2006/main" count="234" uniqueCount="71">
  <si>
    <t>trafo</t>
  </si>
  <si>
    <t>světla</t>
  </si>
  <si>
    <t>popis</t>
  </si>
  <si>
    <t>Pi</t>
  </si>
  <si>
    <t>beta</t>
  </si>
  <si>
    <t>Ps</t>
  </si>
  <si>
    <t>CELKEM VÝKON (kW)</t>
  </si>
  <si>
    <t>VÝPOČTOVÝ PROUD (A)</t>
  </si>
  <si>
    <t>VZT</t>
  </si>
  <si>
    <t>SLP</t>
  </si>
  <si>
    <t>ostatní</t>
  </si>
  <si>
    <t>VZT klapky</t>
  </si>
  <si>
    <t>CELKEM VÝKON (kW) bez stoupaček</t>
  </si>
  <si>
    <t>CELKEM VÝKON (kW) stoupačky</t>
  </si>
  <si>
    <t>CELKEM VÝKON (kW) rozvaděč komplet</t>
  </si>
  <si>
    <t>VÝPOČTOVÝ PROUD (A) rozvaděč komplet</t>
  </si>
  <si>
    <t>stoupačky celkem s betou( kW)</t>
  </si>
  <si>
    <t>1RS1</t>
  </si>
  <si>
    <t>2RS1</t>
  </si>
  <si>
    <t>3RS1</t>
  </si>
  <si>
    <t>výtahy</t>
  </si>
  <si>
    <t>zásuvky</t>
  </si>
  <si>
    <t>Rozvaděč 1.NP 1RS1</t>
  </si>
  <si>
    <t>Rozvaděč 2.NP 2RS1</t>
  </si>
  <si>
    <t>Rozvaděč 3.NP 3RS1</t>
  </si>
  <si>
    <t>RPO</t>
  </si>
  <si>
    <t>diesel</t>
  </si>
  <si>
    <t>RH</t>
  </si>
  <si>
    <t>MDO</t>
  </si>
  <si>
    <t>DO</t>
  </si>
  <si>
    <t>VDO</t>
  </si>
  <si>
    <t>01RS1</t>
  </si>
  <si>
    <t>01RS2</t>
  </si>
  <si>
    <t>Rezerva</t>
  </si>
  <si>
    <t>lékařská technologie</t>
  </si>
  <si>
    <t>1RS2</t>
  </si>
  <si>
    <t>2RS2</t>
  </si>
  <si>
    <t>Rozvaděč 1.NP 1RS2</t>
  </si>
  <si>
    <t>Rozvaděč 2.NP 2RS2</t>
  </si>
  <si>
    <t>Rozvaděč 1.PP 01RS1</t>
  </si>
  <si>
    <t>Rozvaděč 1.PP 01RS2</t>
  </si>
  <si>
    <t>UPS</t>
  </si>
  <si>
    <t>MAR</t>
  </si>
  <si>
    <t>4RS1</t>
  </si>
  <si>
    <t>Rozvaděč 4.NP 4RS1</t>
  </si>
  <si>
    <t>Kompresorová stanice</t>
  </si>
  <si>
    <t>Napájení UPS</t>
  </si>
  <si>
    <t>UPS 40kVA</t>
  </si>
  <si>
    <t>jistič</t>
  </si>
  <si>
    <t>kabel</t>
  </si>
  <si>
    <t>500A</t>
  </si>
  <si>
    <t>160A</t>
  </si>
  <si>
    <t>stoupačka1 VDO</t>
  </si>
  <si>
    <t>stoupačka1 DO</t>
  </si>
  <si>
    <t>63A</t>
  </si>
  <si>
    <t>5x25</t>
  </si>
  <si>
    <t>AYKY 4x240</t>
  </si>
  <si>
    <t>2xAYKY 4x240</t>
  </si>
  <si>
    <t>5x6</t>
  </si>
  <si>
    <t>25A</t>
  </si>
  <si>
    <t xml:space="preserve">MDO </t>
  </si>
  <si>
    <t>DO  smyčka</t>
  </si>
  <si>
    <t>VDO  smyčka</t>
  </si>
  <si>
    <t xml:space="preserve">DO </t>
  </si>
  <si>
    <t>40A</t>
  </si>
  <si>
    <t>100A</t>
  </si>
  <si>
    <t>5x35</t>
  </si>
  <si>
    <t>5x16</t>
  </si>
  <si>
    <t>50A</t>
  </si>
  <si>
    <t>3x16</t>
  </si>
  <si>
    <t>VDO - 230V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</si>
</sst>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i/>
      <sz val="10"/>
      <name val="Tahoma"/>
      <family val="2"/>
      <charset val="238"/>
    </font>
    <font>
      <i/>
      <sz val="10"/>
      <color theme="1"/>
      <name val="Tahoma"/>
      <family val="2"/>
      <charset val="238"/>
    </font>
    <font>
      <b/>
      <i/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b/>
      <i/>
      <sz val="1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10" xfId="0" applyFont="1" applyBorder="1"/>
    <xf numFmtId="2" fontId="1" fillId="2" borderId="2" xfId="0" applyNumberFormat="1" applyFont="1" applyFill="1" applyBorder="1"/>
    <xf numFmtId="2" fontId="1" fillId="2" borderId="3" xfId="0" applyNumberFormat="1" applyFont="1" applyFill="1" applyBorder="1"/>
    <xf numFmtId="2" fontId="1" fillId="2" borderId="4" xfId="0" applyNumberFormat="1" applyFont="1" applyFill="1" applyBorder="1"/>
    <xf numFmtId="2" fontId="1" fillId="6" borderId="2" xfId="0" applyNumberFormat="1" applyFont="1" applyFill="1" applyBorder="1"/>
    <xf numFmtId="2" fontId="1" fillId="6" borderId="3" xfId="0" applyNumberFormat="1" applyFont="1" applyFill="1" applyBorder="1"/>
    <xf numFmtId="2" fontId="1" fillId="6" borderId="4" xfId="0" applyNumberFormat="1" applyFont="1" applyFill="1" applyBorder="1"/>
    <xf numFmtId="2" fontId="1" fillId="3" borderId="2" xfId="0" applyNumberFormat="1" applyFont="1" applyFill="1" applyBorder="1"/>
    <xf numFmtId="2" fontId="1" fillId="3" borderId="3" xfId="0" applyNumberFormat="1" applyFont="1" applyFill="1" applyBorder="1"/>
    <xf numFmtId="2" fontId="1" fillId="3" borderId="4" xfId="0" applyNumberFormat="1" applyFont="1" applyFill="1" applyBorder="1"/>
    <xf numFmtId="0" fontId="2" fillId="0" borderId="0" xfId="0" applyFont="1"/>
    <xf numFmtId="0" fontId="1" fillId="0" borderId="12" xfId="0" applyFont="1" applyBorder="1"/>
    <xf numFmtId="2" fontId="1" fillId="2" borderId="7" xfId="0" applyNumberFormat="1" applyFont="1" applyFill="1" applyBorder="1"/>
    <xf numFmtId="2" fontId="1" fillId="2" borderId="8" xfId="0" applyNumberFormat="1" applyFont="1" applyFill="1" applyBorder="1"/>
    <xf numFmtId="2" fontId="1" fillId="2" borderId="9" xfId="0" applyNumberFormat="1" applyFont="1" applyFill="1" applyBorder="1"/>
    <xf numFmtId="2" fontId="1" fillId="6" borderId="7" xfId="0" applyNumberFormat="1" applyFont="1" applyFill="1" applyBorder="1"/>
    <xf numFmtId="2" fontId="1" fillId="3" borderId="7" xfId="0" applyNumberFormat="1" applyFont="1" applyFill="1" applyBorder="1"/>
    <xf numFmtId="2" fontId="1" fillId="3" borderId="8" xfId="0" applyNumberFormat="1" applyFont="1" applyFill="1" applyBorder="1"/>
    <xf numFmtId="2" fontId="1" fillId="3" borderId="9" xfId="0" applyNumberFormat="1" applyFont="1" applyFill="1" applyBorder="1"/>
    <xf numFmtId="0" fontId="1" fillId="0" borderId="18" xfId="0" applyFont="1" applyBorder="1"/>
    <xf numFmtId="2" fontId="1" fillId="2" borderId="24" xfId="0" applyNumberFormat="1" applyFont="1" applyFill="1" applyBorder="1"/>
    <xf numFmtId="2" fontId="1" fillId="2" borderId="25" xfId="0" applyNumberFormat="1" applyFont="1" applyFill="1" applyBorder="1"/>
    <xf numFmtId="2" fontId="1" fillId="2" borderId="26" xfId="0" applyNumberFormat="1" applyFont="1" applyFill="1" applyBorder="1"/>
    <xf numFmtId="2" fontId="1" fillId="6" borderId="24" xfId="0" applyNumberFormat="1" applyFont="1" applyFill="1" applyBorder="1"/>
    <xf numFmtId="2" fontId="1" fillId="6" borderId="25" xfId="0" applyNumberFormat="1" applyFont="1" applyFill="1" applyBorder="1"/>
    <xf numFmtId="2" fontId="1" fillId="6" borderId="26" xfId="0" applyNumberFormat="1" applyFont="1" applyFill="1" applyBorder="1"/>
    <xf numFmtId="2" fontId="1" fillId="3" borderId="24" xfId="0" applyNumberFormat="1" applyFont="1" applyFill="1" applyBorder="1"/>
    <xf numFmtId="2" fontId="1" fillId="3" borderId="25" xfId="0" applyNumberFormat="1" applyFont="1" applyFill="1" applyBorder="1"/>
    <xf numFmtId="2" fontId="1" fillId="3" borderId="26" xfId="0" applyNumberFormat="1" applyFont="1" applyFill="1" applyBorder="1"/>
    <xf numFmtId="0" fontId="2" fillId="0" borderId="10" xfId="0" applyFont="1" applyBorder="1"/>
    <xf numFmtId="2" fontId="2" fillId="2" borderId="2" xfId="0" applyNumberFormat="1" applyFont="1" applyFill="1" applyBorder="1"/>
    <xf numFmtId="2" fontId="2" fillId="2" borderId="3" xfId="0" applyNumberFormat="1" applyFont="1" applyFill="1" applyBorder="1"/>
    <xf numFmtId="2" fontId="2" fillId="2" borderId="4" xfId="0" applyNumberFormat="1" applyFont="1" applyFill="1" applyBorder="1"/>
    <xf numFmtId="2" fontId="2" fillId="6" borderId="2" xfId="0" applyNumberFormat="1" applyFont="1" applyFill="1" applyBorder="1"/>
    <xf numFmtId="2" fontId="2" fillId="6" borderId="3" xfId="0" applyNumberFormat="1" applyFont="1" applyFill="1" applyBorder="1"/>
    <xf numFmtId="2" fontId="2" fillId="6" borderId="4" xfId="0" applyNumberFormat="1" applyFont="1" applyFill="1" applyBorder="1"/>
    <xf numFmtId="2" fontId="2" fillId="3" borderId="2" xfId="0" applyNumberFormat="1" applyFont="1" applyFill="1" applyBorder="1"/>
    <xf numFmtId="2" fontId="2" fillId="3" borderId="3" xfId="0" applyNumberFormat="1" applyFont="1" applyFill="1" applyBorder="1"/>
    <xf numFmtId="2" fontId="2" fillId="3" borderId="4" xfId="0" applyNumberFormat="1" applyFont="1" applyFill="1" applyBorder="1"/>
    <xf numFmtId="0" fontId="2" fillId="0" borderId="11" xfId="0" applyFont="1" applyBorder="1"/>
    <xf numFmtId="2" fontId="2" fillId="2" borderId="5" xfId="0" applyNumberFormat="1" applyFont="1" applyFill="1" applyBorder="1"/>
    <xf numFmtId="2" fontId="2" fillId="2" borderId="1" xfId="0" applyNumberFormat="1" applyFont="1" applyFill="1" applyBorder="1"/>
    <xf numFmtId="2" fontId="2" fillId="2" borderId="6" xfId="0" applyNumberFormat="1" applyFont="1" applyFill="1" applyBorder="1"/>
    <xf numFmtId="2" fontId="2" fillId="6" borderId="5" xfId="0" applyNumberFormat="1" applyFont="1" applyFill="1" applyBorder="1"/>
    <xf numFmtId="2" fontId="2" fillId="6" borderId="1" xfId="0" applyNumberFormat="1" applyFont="1" applyFill="1" applyBorder="1"/>
    <xf numFmtId="2" fontId="2" fillId="6" borderId="6" xfId="0" applyNumberFormat="1" applyFont="1" applyFill="1" applyBorder="1"/>
    <xf numFmtId="2" fontId="2" fillId="3" borderId="5" xfId="0" applyNumberFormat="1" applyFont="1" applyFill="1" applyBorder="1"/>
    <xf numFmtId="2" fontId="2" fillId="3" borderId="1" xfId="0" applyNumberFormat="1" applyFont="1" applyFill="1" applyBorder="1"/>
    <xf numFmtId="2" fontId="2" fillId="3" borderId="6" xfId="0" applyNumberFormat="1" applyFont="1" applyFill="1" applyBorder="1"/>
    <xf numFmtId="0" fontId="2" fillId="0" borderId="12" xfId="0" applyFont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2" fontId="2" fillId="2" borderId="9" xfId="0" applyNumberFormat="1" applyFont="1" applyFill="1" applyBorder="1"/>
    <xf numFmtId="2" fontId="2" fillId="6" borderId="7" xfId="0" applyNumberFormat="1" applyFont="1" applyFill="1" applyBorder="1"/>
    <xf numFmtId="2" fontId="2" fillId="6" borderId="8" xfId="0" applyNumberFormat="1" applyFont="1" applyFill="1" applyBorder="1"/>
    <xf numFmtId="2" fontId="2" fillId="6" borderId="9" xfId="0" applyNumberFormat="1" applyFont="1" applyFill="1" applyBorder="1"/>
    <xf numFmtId="2" fontId="2" fillId="3" borderId="7" xfId="0" applyNumberFormat="1" applyFont="1" applyFill="1" applyBorder="1"/>
    <xf numFmtId="2" fontId="2" fillId="3" borderId="8" xfId="0" applyNumberFormat="1" applyFont="1" applyFill="1" applyBorder="1"/>
    <xf numFmtId="2" fontId="2" fillId="3" borderId="9" xfId="0" applyNumberFormat="1" applyFont="1" applyFill="1" applyBorder="1"/>
    <xf numFmtId="0" fontId="3" fillId="5" borderId="23" xfId="0" applyFont="1" applyFill="1" applyBorder="1"/>
    <xf numFmtId="2" fontId="4" fillId="5" borderId="24" xfId="0" applyNumberFormat="1" applyFont="1" applyFill="1" applyBorder="1"/>
    <xf numFmtId="2" fontId="4" fillId="5" borderId="25" xfId="0" applyNumberFormat="1" applyFont="1" applyFill="1" applyBorder="1"/>
    <xf numFmtId="2" fontId="4" fillId="5" borderId="26" xfId="0" applyNumberFormat="1" applyFont="1" applyFill="1" applyBorder="1"/>
    <xf numFmtId="0" fontId="5" fillId="0" borderId="0" xfId="0" applyFont="1"/>
    <xf numFmtId="0" fontId="1" fillId="0" borderId="14" xfId="0" applyFont="1" applyBorder="1"/>
    <xf numFmtId="2" fontId="1" fillId="2" borderId="15" xfId="0" applyNumberFormat="1" applyFont="1" applyFill="1" applyBorder="1"/>
    <xf numFmtId="2" fontId="1" fillId="2" borderId="16" xfId="0" applyNumberFormat="1" applyFont="1" applyFill="1" applyBorder="1"/>
    <xf numFmtId="2" fontId="1" fillId="2" borderId="17" xfId="0" applyNumberFormat="1" applyFont="1" applyFill="1" applyBorder="1"/>
    <xf numFmtId="2" fontId="1" fillId="6" borderId="15" xfId="0" applyNumberFormat="1" applyFont="1" applyFill="1" applyBorder="1"/>
    <xf numFmtId="2" fontId="1" fillId="6" borderId="16" xfId="0" applyNumberFormat="1" applyFont="1" applyFill="1" applyBorder="1"/>
    <xf numFmtId="2" fontId="1" fillId="6" borderId="17" xfId="0" applyNumberFormat="1" applyFont="1" applyFill="1" applyBorder="1"/>
    <xf numFmtId="2" fontId="1" fillId="3" borderId="15" xfId="0" applyNumberFormat="1" applyFont="1" applyFill="1" applyBorder="1"/>
    <xf numFmtId="2" fontId="1" fillId="3" borderId="16" xfId="0" applyNumberFormat="1" applyFont="1" applyFill="1" applyBorder="1"/>
    <xf numFmtId="2" fontId="1" fillId="3" borderId="17" xfId="0" applyNumberFormat="1" applyFont="1" applyFill="1" applyBorder="1"/>
    <xf numFmtId="0" fontId="6" fillId="0" borderId="12" xfId="0" applyFont="1" applyBorder="1"/>
    <xf numFmtId="2" fontId="6" fillId="2" borderId="7" xfId="0" applyNumberFormat="1" applyFont="1" applyFill="1" applyBorder="1"/>
    <xf numFmtId="2" fontId="6" fillId="2" borderId="8" xfId="0" applyNumberFormat="1" applyFont="1" applyFill="1" applyBorder="1"/>
    <xf numFmtId="2" fontId="6" fillId="2" borderId="9" xfId="0" applyNumberFormat="1" applyFont="1" applyFill="1" applyBorder="1"/>
    <xf numFmtId="2" fontId="1" fillId="6" borderId="8" xfId="0" applyNumberFormat="1" applyFont="1" applyFill="1" applyBorder="1"/>
    <xf numFmtId="2" fontId="1" fillId="6" borderId="9" xfId="0" applyNumberFormat="1" applyFont="1" applyFill="1" applyBorder="1"/>
    <xf numFmtId="2" fontId="2" fillId="2" borderId="0" xfId="0" applyNumberFormat="1" applyFont="1" applyFill="1"/>
    <xf numFmtId="2" fontId="2" fillId="6" borderId="0" xfId="0" applyNumberFormat="1" applyFont="1" applyFill="1"/>
    <xf numFmtId="2" fontId="2" fillId="3" borderId="0" xfId="0" applyNumberFormat="1" applyFont="1" applyFill="1"/>
    <xf numFmtId="0" fontId="1" fillId="0" borderId="23" xfId="0" applyFont="1" applyBorder="1"/>
    <xf numFmtId="0" fontId="1" fillId="0" borderId="0" xfId="0" applyFont="1"/>
    <xf numFmtId="0" fontId="2" fillId="0" borderId="14" xfId="0" applyFont="1" applyBorder="1"/>
    <xf numFmtId="2" fontId="2" fillId="2" borderId="15" xfId="0" applyNumberFormat="1" applyFont="1" applyFill="1" applyBorder="1"/>
    <xf numFmtId="2" fontId="2" fillId="2" borderId="16" xfId="0" applyNumberFormat="1" applyFont="1" applyFill="1" applyBorder="1"/>
    <xf numFmtId="2" fontId="2" fillId="2" borderId="17" xfId="0" applyNumberFormat="1" applyFont="1" applyFill="1" applyBorder="1"/>
    <xf numFmtId="2" fontId="2" fillId="6" borderId="15" xfId="0" applyNumberFormat="1" applyFont="1" applyFill="1" applyBorder="1"/>
    <xf numFmtId="2" fontId="2" fillId="6" borderId="16" xfId="0" applyNumberFormat="1" applyFont="1" applyFill="1" applyBorder="1"/>
    <xf numFmtId="2" fontId="2" fillId="6" borderId="17" xfId="0" applyNumberFormat="1" applyFont="1" applyFill="1" applyBorder="1"/>
    <xf numFmtId="2" fontId="2" fillId="3" borderId="15" xfId="0" applyNumberFormat="1" applyFont="1" applyFill="1" applyBorder="1"/>
    <xf numFmtId="2" fontId="2" fillId="3" borderId="16" xfId="0" applyNumberFormat="1" applyFont="1" applyFill="1" applyBorder="1"/>
    <xf numFmtId="2" fontId="2" fillId="3" borderId="17" xfId="0" applyNumberFormat="1" applyFont="1" applyFill="1" applyBorder="1"/>
    <xf numFmtId="2" fontId="2" fillId="0" borderId="0" xfId="0" applyNumberFormat="1" applyFont="1"/>
    <xf numFmtId="0" fontId="5" fillId="0" borderId="11" xfId="0" applyFont="1" applyBorder="1"/>
    <xf numFmtId="2" fontId="1" fillId="2" borderId="5" xfId="0" applyNumberFormat="1" applyFont="1" applyFill="1" applyBorder="1"/>
    <xf numFmtId="2" fontId="1" fillId="2" borderId="1" xfId="0" applyNumberFormat="1" applyFont="1" applyFill="1" applyBorder="1"/>
    <xf numFmtId="2" fontId="1" fillId="2" borderId="6" xfId="0" applyNumberFormat="1" applyFont="1" applyFill="1" applyBorder="1"/>
    <xf numFmtId="2" fontId="1" fillId="6" borderId="5" xfId="0" applyNumberFormat="1" applyFont="1" applyFill="1" applyBorder="1"/>
    <xf numFmtId="2" fontId="1" fillId="6" borderId="1" xfId="0" applyNumberFormat="1" applyFont="1" applyFill="1" applyBorder="1"/>
    <xf numFmtId="2" fontId="1" fillId="6" borderId="6" xfId="0" applyNumberFormat="1" applyFont="1" applyFill="1" applyBorder="1"/>
    <xf numFmtId="2" fontId="1" fillId="3" borderId="5" xfId="0" applyNumberFormat="1" applyFont="1" applyFill="1" applyBorder="1"/>
    <xf numFmtId="2" fontId="1" fillId="3" borderId="1" xfId="0" applyNumberFormat="1" applyFont="1" applyFill="1" applyBorder="1"/>
    <xf numFmtId="2" fontId="5" fillId="3" borderId="6" xfId="0" applyNumberFormat="1" applyFont="1" applyFill="1" applyBorder="1"/>
    <xf numFmtId="0" fontId="4" fillId="0" borderId="0" xfId="0" applyFont="1"/>
    <xf numFmtId="0" fontId="2" fillId="0" borderId="11" xfId="0" applyFont="1" applyBorder="1" applyAlignment="1">
      <alignment wrapText="1"/>
    </xf>
    <xf numFmtId="2" fontId="5" fillId="2" borderId="5" xfId="0" applyNumberFormat="1" applyFont="1" applyFill="1" applyBorder="1"/>
    <xf numFmtId="2" fontId="5" fillId="2" borderId="19" xfId="0" applyNumberFormat="1" applyFont="1" applyFill="1" applyBorder="1"/>
    <xf numFmtId="2" fontId="5" fillId="2" borderId="6" xfId="0" applyNumberFormat="1" applyFont="1" applyFill="1" applyBorder="1"/>
    <xf numFmtId="2" fontId="5" fillId="6" borderId="5" xfId="0" applyNumberFormat="1" applyFont="1" applyFill="1" applyBorder="1"/>
    <xf numFmtId="2" fontId="5" fillId="6" borderId="19" xfId="0" applyNumberFormat="1" applyFont="1" applyFill="1" applyBorder="1"/>
    <xf numFmtId="2" fontId="5" fillId="6" borderId="6" xfId="0" applyNumberFormat="1" applyFont="1" applyFill="1" applyBorder="1"/>
    <xf numFmtId="2" fontId="5" fillId="3" borderId="5" xfId="0" applyNumberFormat="1" applyFont="1" applyFill="1" applyBorder="1"/>
    <xf numFmtId="2" fontId="5" fillId="3" borderId="19" xfId="0" applyNumberFormat="1" applyFont="1" applyFill="1" applyBorder="1"/>
    <xf numFmtId="0" fontId="7" fillId="0" borderId="13" xfId="0" applyFont="1" applyBorder="1"/>
    <xf numFmtId="2" fontId="7" fillId="2" borderId="20" xfId="0" applyNumberFormat="1" applyFont="1" applyFill="1" applyBorder="1"/>
    <xf numFmtId="2" fontId="7" fillId="2" borderId="21" xfId="0" applyNumberFormat="1" applyFont="1" applyFill="1" applyBorder="1"/>
    <xf numFmtId="2" fontId="7" fillId="2" borderId="22" xfId="0" applyNumberFormat="1" applyFont="1" applyFill="1" applyBorder="1"/>
    <xf numFmtId="2" fontId="7" fillId="6" borderId="20" xfId="0" applyNumberFormat="1" applyFont="1" applyFill="1" applyBorder="1"/>
    <xf numFmtId="2" fontId="7" fillId="6" borderId="21" xfId="0" applyNumberFormat="1" applyFont="1" applyFill="1" applyBorder="1"/>
    <xf numFmtId="2" fontId="7" fillId="6" borderId="22" xfId="0" applyNumberFormat="1" applyFont="1" applyFill="1" applyBorder="1"/>
    <xf numFmtId="2" fontId="7" fillId="3" borderId="20" xfId="0" applyNumberFormat="1" applyFont="1" applyFill="1" applyBorder="1"/>
    <xf numFmtId="2" fontId="7" fillId="3" borderId="21" xfId="0" applyNumberFormat="1" applyFont="1" applyFill="1" applyBorder="1"/>
    <xf numFmtId="2" fontId="7" fillId="3" borderId="22" xfId="0" applyNumberFormat="1" applyFont="1" applyFill="1" applyBorder="1"/>
    <xf numFmtId="0" fontId="1" fillId="4" borderId="10" xfId="0" applyFont="1" applyFill="1" applyBorder="1"/>
    <xf numFmtId="2" fontId="1" fillId="4" borderId="2" xfId="0" applyNumberFormat="1" applyFont="1" applyFill="1" applyBorder="1"/>
    <xf numFmtId="2" fontId="1" fillId="4" borderId="3" xfId="0" applyNumberFormat="1" applyFont="1" applyFill="1" applyBorder="1"/>
    <xf numFmtId="2" fontId="1" fillId="4" borderId="4" xfId="0" applyNumberFormat="1" applyFont="1" applyFill="1" applyBorder="1"/>
    <xf numFmtId="0" fontId="7" fillId="0" borderId="0" xfId="0" applyFont="1"/>
    <xf numFmtId="0" fontId="6" fillId="4" borderId="12" xfId="0" applyFont="1" applyFill="1" applyBorder="1"/>
    <xf numFmtId="2" fontId="6" fillId="4" borderId="7" xfId="0" applyNumberFormat="1" applyFont="1" applyFill="1" applyBorder="1"/>
    <xf numFmtId="2" fontId="6" fillId="4" borderId="8" xfId="0" applyNumberFormat="1" applyFont="1" applyFill="1" applyBorder="1"/>
    <xf numFmtId="2" fontId="6" fillId="4" borderId="9" xfId="0" applyNumberFormat="1" applyFont="1" applyFill="1" applyBorder="1"/>
    <xf numFmtId="0" fontId="6" fillId="0" borderId="0" xfId="0" applyFont="1"/>
    <xf numFmtId="0" fontId="2" fillId="0" borderId="13" xfId="0" applyFont="1" applyBorder="1"/>
    <xf numFmtId="2" fontId="2" fillId="6" borderId="20" xfId="0" applyNumberFormat="1" applyFont="1" applyFill="1" applyBorder="1"/>
    <xf numFmtId="2" fontId="2" fillId="6" borderId="21" xfId="0" applyNumberFormat="1" applyFont="1" applyFill="1" applyBorder="1"/>
    <xf numFmtId="2" fontId="2" fillId="6" borderId="22" xfId="0" applyNumberFormat="1" applyFont="1" applyFill="1" applyBorder="1"/>
    <xf numFmtId="2" fontId="2" fillId="3" borderId="20" xfId="0" applyNumberFormat="1" applyFont="1" applyFill="1" applyBorder="1"/>
    <xf numFmtId="2" fontId="2" fillId="3" borderId="21" xfId="0" applyNumberFormat="1" applyFont="1" applyFill="1" applyBorder="1"/>
    <xf numFmtId="2" fontId="2" fillId="3" borderId="22" xfId="0" applyNumberFormat="1" applyFont="1" applyFill="1" applyBorder="1"/>
    <xf numFmtId="2" fontId="6" fillId="2" borderId="0" xfId="0" applyNumberFormat="1" applyFont="1" applyFill="1"/>
    <xf numFmtId="2" fontId="1" fillId="6" borderId="0" xfId="0" applyNumberFormat="1" applyFont="1" applyFill="1"/>
    <xf numFmtId="2" fontId="1" fillId="3" borderId="0" xfId="0" applyNumberFormat="1" applyFont="1" applyFill="1"/>
    <xf numFmtId="2" fontId="2" fillId="2" borderId="20" xfId="0" applyNumberFormat="1" applyFont="1" applyFill="1" applyBorder="1"/>
    <xf numFmtId="2" fontId="2" fillId="2" borderId="21" xfId="0" applyNumberFormat="1" applyFont="1" applyFill="1" applyBorder="1"/>
    <xf numFmtId="2" fontId="2" fillId="2" borderId="22" xfId="0" applyNumberFormat="1" applyFont="1" applyFill="1" applyBorder="1"/>
    <xf numFmtId="2" fontId="2" fillId="2" borderId="19" xfId="0" applyNumberFormat="1" applyFont="1" applyFill="1" applyBorder="1"/>
    <xf numFmtId="2" fontId="2" fillId="6" borderId="19" xfId="0" applyNumberFormat="1" applyFont="1" applyFill="1" applyBorder="1"/>
    <xf numFmtId="2" fontId="2" fillId="3" borderId="19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5"/>
  <sheetViews>
    <sheetView tabSelected="1" view="pageLayout" topLeftCell="A78" zoomScale="70" zoomScaleNormal="100" zoomScaleSheetLayoutView="100" zoomScalePageLayoutView="70" workbookViewId="0">
      <selection activeCell="L60" sqref="L60"/>
    </sheetView>
  </sheetViews>
  <sheetFormatPr defaultRowHeight="13.2" x14ac:dyDescent="0.25"/>
  <cols>
    <col min="1" max="1" width="40.33203125" style="11" customWidth="1"/>
    <col min="2" max="2" width="8.33203125" style="81" bestFit="1" customWidth="1"/>
    <col min="3" max="3" width="5.88671875" style="81" bestFit="1" customWidth="1"/>
    <col min="4" max="4" width="8.33203125" style="81" bestFit="1" customWidth="1"/>
    <col min="5" max="5" width="7.109375" style="83" bestFit="1" customWidth="1"/>
    <col min="6" max="6" width="6.5546875" style="83" bestFit="1" customWidth="1"/>
    <col min="7" max="7" width="8.109375" style="83" customWidth="1"/>
    <col min="8" max="8" width="7.109375" style="83" bestFit="1" customWidth="1"/>
    <col min="9" max="9" width="5.88671875" style="83" bestFit="1" customWidth="1"/>
    <col min="10" max="10" width="7.6640625" style="83" bestFit="1" customWidth="1"/>
    <col min="11" max="11" width="22.109375" style="11" customWidth="1"/>
    <col min="12" max="12" width="10.33203125" style="11" customWidth="1"/>
    <col min="13" max="16384" width="8.88671875" style="11"/>
  </cols>
  <sheetData>
    <row r="1" spans="1:10" x14ac:dyDescent="0.25">
      <c r="A1" s="1" t="s">
        <v>2</v>
      </c>
      <c r="B1" s="2" t="s">
        <v>3</v>
      </c>
      <c r="C1" s="3" t="s">
        <v>4</v>
      </c>
      <c r="D1" s="4" t="s">
        <v>5</v>
      </c>
      <c r="E1" s="5" t="s">
        <v>3</v>
      </c>
      <c r="F1" s="6" t="s">
        <v>4</v>
      </c>
      <c r="G1" s="7" t="s">
        <v>5</v>
      </c>
      <c r="H1" s="8" t="s">
        <v>3</v>
      </c>
      <c r="I1" s="9" t="s">
        <v>4</v>
      </c>
      <c r="J1" s="10" t="s">
        <v>5</v>
      </c>
    </row>
    <row r="2" spans="1:10" ht="13.8" thickBot="1" x14ac:dyDescent="0.3">
      <c r="A2" s="12"/>
      <c r="B2" s="13" t="s">
        <v>0</v>
      </c>
      <c r="C2" s="14" t="s">
        <v>0</v>
      </c>
      <c r="D2" s="15" t="s">
        <v>0</v>
      </c>
      <c r="E2" s="16" t="s">
        <v>26</v>
      </c>
      <c r="F2" s="16" t="s">
        <v>26</v>
      </c>
      <c r="G2" s="16" t="s">
        <v>26</v>
      </c>
      <c r="H2" s="17" t="s">
        <v>41</v>
      </c>
      <c r="I2" s="18" t="s">
        <v>41</v>
      </c>
      <c r="J2" s="19" t="s">
        <v>41</v>
      </c>
    </row>
    <row r="3" spans="1:10" ht="13.8" thickBot="1" x14ac:dyDescent="0.3">
      <c r="A3" s="20" t="s">
        <v>25</v>
      </c>
      <c r="B3" s="21" t="s">
        <v>28</v>
      </c>
      <c r="C3" s="22"/>
      <c r="D3" s="23"/>
      <c r="E3" s="24" t="s">
        <v>29</v>
      </c>
      <c r="F3" s="25"/>
      <c r="G3" s="26"/>
      <c r="H3" s="27" t="s">
        <v>30</v>
      </c>
      <c r="I3" s="28"/>
      <c r="J3" s="29"/>
    </row>
    <row r="4" spans="1:10" x14ac:dyDescent="0.25">
      <c r="A4" s="30" t="s">
        <v>8</v>
      </c>
      <c r="B4" s="31"/>
      <c r="C4" s="32"/>
      <c r="D4" s="33"/>
      <c r="E4" s="34">
        <v>0</v>
      </c>
      <c r="F4" s="35"/>
      <c r="G4" s="36">
        <v>0</v>
      </c>
      <c r="H4" s="37">
        <v>6.4</v>
      </c>
      <c r="I4" s="38">
        <v>1</v>
      </c>
      <c r="J4" s="39">
        <f>H4*I4</f>
        <v>6.4</v>
      </c>
    </row>
    <row r="5" spans="1:10" x14ac:dyDescent="0.25">
      <c r="A5" s="40" t="s">
        <v>11</v>
      </c>
      <c r="B5" s="41"/>
      <c r="C5" s="42"/>
      <c r="D5" s="43"/>
      <c r="E5" s="44">
        <v>0</v>
      </c>
      <c r="F5" s="45"/>
      <c r="G5" s="46">
        <v>0</v>
      </c>
      <c r="H5" s="47">
        <v>1</v>
      </c>
      <c r="I5" s="48">
        <v>1</v>
      </c>
      <c r="J5" s="49">
        <f>H5*I5</f>
        <v>1</v>
      </c>
    </row>
    <row r="6" spans="1:10" x14ac:dyDescent="0.25">
      <c r="A6" s="40" t="s">
        <v>9</v>
      </c>
      <c r="B6" s="41"/>
      <c r="C6" s="42"/>
      <c r="D6" s="43"/>
      <c r="E6" s="44">
        <v>0</v>
      </c>
      <c r="F6" s="45"/>
      <c r="G6" s="46">
        <v>0</v>
      </c>
      <c r="H6" s="47">
        <v>3</v>
      </c>
      <c r="I6" s="48">
        <v>1</v>
      </c>
      <c r="J6" s="49">
        <f>H6*I6</f>
        <v>3</v>
      </c>
    </row>
    <row r="7" spans="1:10" x14ac:dyDescent="0.25">
      <c r="A7" s="40" t="s">
        <v>20</v>
      </c>
      <c r="B7" s="147"/>
      <c r="C7" s="148"/>
      <c r="D7" s="149"/>
      <c r="E7" s="138">
        <v>10.3</v>
      </c>
      <c r="F7" s="139">
        <v>1</v>
      </c>
      <c r="G7" s="46">
        <f t="shared" ref="G7" si="0">E7*F7</f>
        <v>10.3</v>
      </c>
      <c r="H7" s="141">
        <v>0</v>
      </c>
      <c r="I7" s="142">
        <v>1</v>
      </c>
      <c r="J7" s="49">
        <v>0</v>
      </c>
    </row>
    <row r="8" spans="1:10" ht="13.8" thickBot="1" x14ac:dyDescent="0.3">
      <c r="A8" s="50" t="s">
        <v>10</v>
      </c>
      <c r="B8" s="51"/>
      <c r="C8" s="52"/>
      <c r="D8" s="53"/>
      <c r="E8" s="54">
        <v>0</v>
      </c>
      <c r="F8" s="55"/>
      <c r="G8" s="56">
        <v>0</v>
      </c>
      <c r="H8" s="57">
        <v>1</v>
      </c>
      <c r="I8" s="58">
        <v>1</v>
      </c>
      <c r="J8" s="59">
        <f>H8*I8</f>
        <v>1</v>
      </c>
    </row>
    <row r="9" spans="1:10" s="64" customFormat="1" ht="13.8" thickBot="1" x14ac:dyDescent="0.3">
      <c r="A9" s="60" t="s">
        <v>33</v>
      </c>
      <c r="B9" s="61"/>
      <c r="C9" s="62"/>
      <c r="D9" s="63"/>
      <c r="E9" s="61"/>
      <c r="F9" s="62"/>
      <c r="G9" s="63">
        <f>(SUM(G4:G8))*0.2</f>
        <v>2.06</v>
      </c>
      <c r="H9" s="61"/>
      <c r="I9" s="62"/>
      <c r="J9" s="63">
        <f>(SUM(J4:J8))*0.2</f>
        <v>2.2800000000000002</v>
      </c>
    </row>
    <row r="10" spans="1:10" x14ac:dyDescent="0.25">
      <c r="A10" s="65" t="s">
        <v>6</v>
      </c>
      <c r="B10" s="66"/>
      <c r="C10" s="67"/>
      <c r="D10" s="68"/>
      <c r="E10" s="69">
        <f>SUM(E4:E9)</f>
        <v>10.3</v>
      </c>
      <c r="F10" s="70"/>
      <c r="G10" s="71">
        <f>SUM(G4:G9)</f>
        <v>12.360000000000001</v>
      </c>
      <c r="H10" s="72">
        <f>SUM(H4:H9)</f>
        <v>11.4</v>
      </c>
      <c r="I10" s="73"/>
      <c r="J10" s="74">
        <f>SUM(J4:J9)</f>
        <v>13.68</v>
      </c>
    </row>
    <row r="11" spans="1:10" ht="13.8" thickBot="1" x14ac:dyDescent="0.3">
      <c r="A11" s="75" t="s">
        <v>7</v>
      </c>
      <c r="B11" s="76"/>
      <c r="C11" s="77"/>
      <c r="D11" s="78"/>
      <c r="E11" s="16"/>
      <c r="F11" s="79"/>
      <c r="G11" s="80">
        <f>G10*1000/(SQRT(3)*400*0.75)</f>
        <v>23.786831090612583</v>
      </c>
      <c r="H11" s="17"/>
      <c r="I11" s="18"/>
      <c r="J11" s="19">
        <f>J10*1000/(SQRT(3)*400*0.75)</f>
        <v>26.327172275046934</v>
      </c>
    </row>
    <row r="12" spans="1:10" ht="13.8" thickBot="1" x14ac:dyDescent="0.3">
      <c r="E12" s="82"/>
      <c r="F12" s="82"/>
      <c r="G12" s="82"/>
    </row>
    <row r="13" spans="1:10" s="85" customFormat="1" ht="13.8" thickBot="1" x14ac:dyDescent="0.3">
      <c r="A13" s="84" t="s">
        <v>27</v>
      </c>
      <c r="B13" s="21" t="s">
        <v>28</v>
      </c>
      <c r="C13" s="22"/>
      <c r="D13" s="23"/>
      <c r="E13" s="24" t="s">
        <v>29</v>
      </c>
      <c r="F13" s="25"/>
      <c r="G13" s="26"/>
      <c r="H13" s="27" t="s">
        <v>30</v>
      </c>
      <c r="I13" s="28"/>
      <c r="J13" s="29"/>
    </row>
    <row r="14" spans="1:10" x14ac:dyDescent="0.25">
      <c r="A14" s="86" t="s">
        <v>8</v>
      </c>
      <c r="B14" s="87">
        <v>82.6</v>
      </c>
      <c r="C14" s="88">
        <v>0.7</v>
      </c>
      <c r="D14" s="89">
        <f t="shared" ref="D14:D16" si="1">B14*C14</f>
        <v>57.819999999999993</v>
      </c>
      <c r="E14" s="90">
        <v>0</v>
      </c>
      <c r="F14" s="91">
        <v>0.6</v>
      </c>
      <c r="G14" s="92">
        <f t="shared" ref="G14:G18" si="2">E14*F14</f>
        <v>0</v>
      </c>
      <c r="H14" s="93">
        <v>0</v>
      </c>
      <c r="I14" s="94">
        <v>0.6</v>
      </c>
      <c r="J14" s="95">
        <f t="shared" ref="J14:J18" si="3">H14*I14</f>
        <v>0</v>
      </c>
    </row>
    <row r="15" spans="1:10" x14ac:dyDescent="0.25">
      <c r="A15" s="40" t="s">
        <v>42</v>
      </c>
      <c r="B15" s="41">
        <v>54.7</v>
      </c>
      <c r="C15" s="42">
        <v>0.6</v>
      </c>
      <c r="D15" s="43">
        <f t="shared" si="1"/>
        <v>32.82</v>
      </c>
      <c r="E15" s="44">
        <v>2</v>
      </c>
      <c r="F15" s="45">
        <v>0.7</v>
      </c>
      <c r="G15" s="46">
        <f t="shared" ref="G15:G16" si="4">E15*F15</f>
        <v>1.4</v>
      </c>
      <c r="H15" s="47">
        <v>1</v>
      </c>
      <c r="I15" s="48">
        <v>0.7</v>
      </c>
      <c r="J15" s="49">
        <f t="shared" ref="J15:J16" si="5">H15*I15</f>
        <v>0.7</v>
      </c>
    </row>
    <row r="16" spans="1:10" x14ac:dyDescent="0.25">
      <c r="A16" s="40" t="s">
        <v>45</v>
      </c>
      <c r="B16" s="41">
        <v>0</v>
      </c>
      <c r="C16" s="42">
        <v>0.7</v>
      </c>
      <c r="D16" s="43">
        <f t="shared" si="1"/>
        <v>0</v>
      </c>
      <c r="E16" s="44">
        <v>16</v>
      </c>
      <c r="F16" s="45">
        <v>0.7</v>
      </c>
      <c r="G16" s="46">
        <f t="shared" si="4"/>
        <v>11.2</v>
      </c>
      <c r="H16" s="47">
        <v>0</v>
      </c>
      <c r="I16" s="48">
        <v>0.7</v>
      </c>
      <c r="J16" s="49">
        <f t="shared" si="5"/>
        <v>0</v>
      </c>
    </row>
    <row r="17" spans="1:13" x14ac:dyDescent="0.25">
      <c r="A17" s="40" t="s">
        <v>10</v>
      </c>
      <c r="B17" s="41">
        <v>5</v>
      </c>
      <c r="C17" s="42">
        <v>0.6</v>
      </c>
      <c r="D17" s="43">
        <f t="shared" ref="D17" si="6">B17*C17</f>
        <v>3</v>
      </c>
      <c r="E17" s="44">
        <v>2</v>
      </c>
      <c r="F17" s="45">
        <v>0.7</v>
      </c>
      <c r="G17" s="46">
        <f t="shared" si="2"/>
        <v>1.4</v>
      </c>
      <c r="H17" s="47">
        <v>1</v>
      </c>
      <c r="I17" s="48">
        <v>0.7</v>
      </c>
      <c r="J17" s="49">
        <f t="shared" si="3"/>
        <v>0.7</v>
      </c>
      <c r="K17" s="96"/>
    </row>
    <row r="18" spans="1:13" x14ac:dyDescent="0.25">
      <c r="A18" s="40" t="s">
        <v>20</v>
      </c>
      <c r="B18" s="41">
        <v>14.3</v>
      </c>
      <c r="C18" s="42">
        <v>0.5</v>
      </c>
      <c r="D18" s="43">
        <f t="shared" ref="D18" si="7">B18*C18</f>
        <v>7.15</v>
      </c>
      <c r="E18" s="44">
        <v>0</v>
      </c>
      <c r="F18" s="45">
        <v>0.5</v>
      </c>
      <c r="G18" s="46">
        <f t="shared" si="2"/>
        <v>0</v>
      </c>
      <c r="H18" s="47">
        <v>0</v>
      </c>
      <c r="I18" s="48">
        <v>0.5</v>
      </c>
      <c r="J18" s="49">
        <f t="shared" si="3"/>
        <v>0</v>
      </c>
    </row>
    <row r="19" spans="1:13" s="107" customFormat="1" x14ac:dyDescent="0.25">
      <c r="A19" s="97" t="s">
        <v>12</v>
      </c>
      <c r="B19" s="98">
        <f>SUM(B14:B18)</f>
        <v>156.60000000000002</v>
      </c>
      <c r="C19" s="99"/>
      <c r="D19" s="100">
        <f>SUM(D14:D18)</f>
        <v>100.78999999999999</v>
      </c>
      <c r="E19" s="101">
        <f>SUM(E14:E18)</f>
        <v>20</v>
      </c>
      <c r="F19" s="102"/>
      <c r="G19" s="103">
        <f>SUM(G14:G18)</f>
        <v>14</v>
      </c>
      <c r="H19" s="104">
        <f>SUM(H14:H18)</f>
        <v>2</v>
      </c>
      <c r="I19" s="105"/>
      <c r="J19" s="106">
        <f>SUM(J14:J18)</f>
        <v>1.4</v>
      </c>
    </row>
    <row r="20" spans="1:13" x14ac:dyDescent="0.25">
      <c r="A20" s="108" t="s">
        <v>25</v>
      </c>
      <c r="B20" s="41">
        <v>0</v>
      </c>
      <c r="C20" s="42"/>
      <c r="D20" s="43">
        <f>B20*C20</f>
        <v>0</v>
      </c>
      <c r="E20" s="44">
        <f>E10</f>
        <v>10.3</v>
      </c>
      <c r="F20" s="45"/>
      <c r="G20" s="46">
        <f>G10</f>
        <v>12.360000000000001</v>
      </c>
      <c r="H20" s="47">
        <f>H10</f>
        <v>11.4</v>
      </c>
      <c r="I20" s="48"/>
      <c r="J20" s="49">
        <f>J10</f>
        <v>13.68</v>
      </c>
    </row>
    <row r="21" spans="1:13" x14ac:dyDescent="0.25">
      <c r="A21" s="108" t="s">
        <v>39</v>
      </c>
      <c r="B21" s="41">
        <f>B42</f>
        <v>12.6</v>
      </c>
      <c r="C21" s="42"/>
      <c r="D21" s="43">
        <f>D42</f>
        <v>5.5920000000000005</v>
      </c>
      <c r="E21" s="44">
        <f>E42</f>
        <v>0</v>
      </c>
      <c r="F21" s="45"/>
      <c r="G21" s="46">
        <f>G42</f>
        <v>0</v>
      </c>
      <c r="H21" s="47">
        <f>H42</f>
        <v>0</v>
      </c>
      <c r="I21" s="48"/>
      <c r="J21" s="49">
        <f>J42</f>
        <v>0</v>
      </c>
    </row>
    <row r="22" spans="1:13" x14ac:dyDescent="0.25">
      <c r="A22" s="108" t="s">
        <v>40</v>
      </c>
      <c r="B22" s="41">
        <f>B51</f>
        <v>14.58</v>
      </c>
      <c r="C22" s="42"/>
      <c r="D22" s="43">
        <f>D51</f>
        <v>7.0175999999999998</v>
      </c>
      <c r="E22" s="44">
        <f>E51</f>
        <v>0</v>
      </c>
      <c r="F22" s="45"/>
      <c r="G22" s="46">
        <f>G51</f>
        <v>0</v>
      </c>
      <c r="H22" s="47">
        <f>H51</f>
        <v>0</v>
      </c>
      <c r="I22" s="48"/>
      <c r="J22" s="49">
        <f>J51</f>
        <v>0</v>
      </c>
    </row>
    <row r="23" spans="1:13" x14ac:dyDescent="0.25">
      <c r="A23" s="108" t="s">
        <v>22</v>
      </c>
      <c r="B23" s="41">
        <f>B61</f>
        <v>42.5</v>
      </c>
      <c r="C23" s="42"/>
      <c r="D23" s="43">
        <f>D61</f>
        <v>25.32</v>
      </c>
      <c r="E23" s="44">
        <f>E61</f>
        <v>2.7</v>
      </c>
      <c r="F23" s="45"/>
      <c r="G23" s="46">
        <f>G61</f>
        <v>3.23</v>
      </c>
      <c r="H23" s="47">
        <f>H61</f>
        <v>2</v>
      </c>
      <c r="I23" s="48"/>
      <c r="J23" s="49">
        <f>J61</f>
        <v>2.5</v>
      </c>
    </row>
    <row r="24" spans="1:13" x14ac:dyDescent="0.25">
      <c r="A24" s="108" t="s">
        <v>37</v>
      </c>
      <c r="B24" s="41">
        <f>B71</f>
        <v>26.58</v>
      </c>
      <c r="C24" s="42"/>
      <c r="D24" s="43">
        <f>D71</f>
        <v>16.281600000000001</v>
      </c>
      <c r="E24" s="44">
        <f>E71</f>
        <v>1.5</v>
      </c>
      <c r="F24" s="45"/>
      <c r="G24" s="46">
        <f>G71</f>
        <v>2.25</v>
      </c>
      <c r="H24" s="47">
        <f>H71</f>
        <v>2</v>
      </c>
      <c r="I24" s="48"/>
      <c r="J24" s="49">
        <f>J71</f>
        <v>2.5</v>
      </c>
    </row>
    <row r="25" spans="1:13" x14ac:dyDescent="0.25">
      <c r="A25" s="108" t="s">
        <v>23</v>
      </c>
      <c r="B25" s="41">
        <f>B81</f>
        <v>31.7</v>
      </c>
      <c r="C25" s="42"/>
      <c r="D25" s="43">
        <f>D81</f>
        <v>18.792000000000002</v>
      </c>
      <c r="E25" s="44">
        <f>E81</f>
        <v>2.6</v>
      </c>
      <c r="F25" s="45"/>
      <c r="G25" s="46">
        <f>G81</f>
        <v>3.14</v>
      </c>
      <c r="H25" s="47">
        <f>H81</f>
        <v>2.6</v>
      </c>
      <c r="I25" s="48"/>
      <c r="J25" s="49">
        <f>J81</f>
        <v>3.1</v>
      </c>
    </row>
    <row r="26" spans="1:13" x14ac:dyDescent="0.25">
      <c r="A26" s="108" t="s">
        <v>38</v>
      </c>
      <c r="B26" s="41">
        <f>B91</f>
        <v>30.1</v>
      </c>
      <c r="C26" s="42"/>
      <c r="D26" s="43">
        <f>D91</f>
        <v>17.880000000000003</v>
      </c>
      <c r="E26" s="44">
        <f>E91</f>
        <v>4.5</v>
      </c>
      <c r="F26" s="45"/>
      <c r="G26" s="46">
        <f>G91</f>
        <v>4.8</v>
      </c>
      <c r="H26" s="47">
        <f>H91</f>
        <v>7</v>
      </c>
      <c r="I26" s="48"/>
      <c r="J26" s="49">
        <f>J91</f>
        <v>7.5</v>
      </c>
    </row>
    <row r="27" spans="1:13" x14ac:dyDescent="0.25">
      <c r="A27" s="108" t="s">
        <v>24</v>
      </c>
      <c r="B27" s="41">
        <f>B101</f>
        <v>50.9</v>
      </c>
      <c r="C27" s="42"/>
      <c r="D27" s="43">
        <f>D101</f>
        <v>29.688000000000002</v>
      </c>
      <c r="E27" s="44">
        <f>E101</f>
        <v>0.5</v>
      </c>
      <c r="F27" s="45"/>
      <c r="G27" s="46">
        <f>G101</f>
        <v>1.45</v>
      </c>
      <c r="H27" s="47">
        <f>H101</f>
        <v>0</v>
      </c>
      <c r="I27" s="48"/>
      <c r="J27" s="49">
        <f>J101</f>
        <v>1</v>
      </c>
    </row>
    <row r="28" spans="1:13" x14ac:dyDescent="0.25">
      <c r="A28" s="108" t="s">
        <v>44</v>
      </c>
      <c r="B28" s="41">
        <f>B110</f>
        <v>49.6</v>
      </c>
      <c r="C28" s="42"/>
      <c r="D28" s="43">
        <f>D110</f>
        <v>44.496000000000009</v>
      </c>
      <c r="E28" s="44">
        <f>E110</f>
        <v>0</v>
      </c>
      <c r="F28" s="45"/>
      <c r="G28" s="46">
        <f>G110</f>
        <v>0</v>
      </c>
      <c r="H28" s="47">
        <f>H110</f>
        <v>0</v>
      </c>
      <c r="I28" s="48"/>
      <c r="J28" s="49">
        <f>J110</f>
        <v>0</v>
      </c>
    </row>
    <row r="29" spans="1:13" x14ac:dyDescent="0.25">
      <c r="A29" s="108" t="s">
        <v>46</v>
      </c>
      <c r="B29" s="41">
        <v>0</v>
      </c>
      <c r="C29" s="150"/>
      <c r="D29" s="43">
        <v>0</v>
      </c>
      <c r="E29" s="44">
        <v>40</v>
      </c>
      <c r="F29" s="151"/>
      <c r="G29" s="46">
        <f>J33</f>
        <v>26.624000000000002</v>
      </c>
      <c r="H29" s="47">
        <v>0</v>
      </c>
      <c r="I29" s="152"/>
      <c r="J29" s="49">
        <v>0</v>
      </c>
    </row>
    <row r="30" spans="1:13" x14ac:dyDescent="0.25">
      <c r="A30" s="97" t="s">
        <v>13</v>
      </c>
      <c r="B30" s="109">
        <f>SUM(B20:B29)</f>
        <v>258.56</v>
      </c>
      <c r="C30" s="110"/>
      <c r="D30" s="111">
        <f>SUM(D20:D29)</f>
        <v>165.06720000000001</v>
      </c>
      <c r="E30" s="112">
        <f>SUM(E20:E29)</f>
        <v>62.1</v>
      </c>
      <c r="F30" s="113"/>
      <c r="G30" s="114">
        <f>SUM(G20:G29)</f>
        <v>53.854000000000006</v>
      </c>
      <c r="H30" s="115">
        <f>SUM(H20:H28)</f>
        <v>25</v>
      </c>
      <c r="I30" s="116"/>
      <c r="J30" s="106">
        <f>SUM(J20:J28)</f>
        <v>30.28</v>
      </c>
      <c r="L30" s="11" t="s">
        <v>48</v>
      </c>
      <c r="M30" s="11" t="s">
        <v>49</v>
      </c>
    </row>
    <row r="31" spans="1:13" s="64" customFormat="1" ht="13.8" thickBot="1" x14ac:dyDescent="0.3">
      <c r="A31" s="117" t="s">
        <v>16</v>
      </c>
      <c r="B31" s="118"/>
      <c r="C31" s="119">
        <v>0.7</v>
      </c>
      <c r="D31" s="120">
        <f>D30*C31</f>
        <v>115.54704</v>
      </c>
      <c r="E31" s="121"/>
      <c r="F31" s="122">
        <v>0.8</v>
      </c>
      <c r="G31" s="123">
        <f>G30*F31</f>
        <v>43.083200000000005</v>
      </c>
      <c r="H31" s="124"/>
      <c r="I31" s="125">
        <v>0.8</v>
      </c>
      <c r="J31" s="126">
        <f>J30*I31</f>
        <v>24.224000000000004</v>
      </c>
      <c r="K31" s="64" t="s">
        <v>28</v>
      </c>
      <c r="L31" s="64" t="s">
        <v>50</v>
      </c>
      <c r="M31" s="64" t="s">
        <v>57</v>
      </c>
    </row>
    <row r="32" spans="1:13" s="64" customFormat="1" ht="13.8" thickBot="1" x14ac:dyDescent="0.3">
      <c r="A32" s="60" t="s">
        <v>33</v>
      </c>
      <c r="B32" s="61"/>
      <c r="C32" s="62"/>
      <c r="D32" s="63">
        <f>D19*0.2</f>
        <v>20.158000000000001</v>
      </c>
      <c r="E32" s="61"/>
      <c r="F32" s="62"/>
      <c r="G32" s="63">
        <f>G19*0.2</f>
        <v>2.8000000000000003</v>
      </c>
      <c r="H32" s="61"/>
      <c r="I32" s="62"/>
      <c r="J32" s="63">
        <v>1</v>
      </c>
      <c r="K32" s="64" t="s">
        <v>29</v>
      </c>
      <c r="L32" s="64" t="s">
        <v>51</v>
      </c>
      <c r="M32" s="64" t="s">
        <v>56</v>
      </c>
    </row>
    <row r="33" spans="1:13" s="131" customFormat="1" x14ac:dyDescent="0.25">
      <c r="A33" s="127" t="s">
        <v>14</v>
      </c>
      <c r="B33" s="128">
        <f>B19+B30</f>
        <v>415.16</v>
      </c>
      <c r="C33" s="129"/>
      <c r="D33" s="130">
        <f>D19+D31+D32</f>
        <v>236.49504000000002</v>
      </c>
      <c r="E33" s="128">
        <f>E19+E30</f>
        <v>82.1</v>
      </c>
      <c r="F33" s="129"/>
      <c r="G33" s="130">
        <f>G19+G31+G32</f>
        <v>59.883200000000002</v>
      </c>
      <c r="H33" s="128">
        <f>H19+H30</f>
        <v>27</v>
      </c>
      <c r="I33" s="129"/>
      <c r="J33" s="130">
        <f>J19+J31+J32</f>
        <v>26.624000000000002</v>
      </c>
      <c r="K33" s="131" t="s">
        <v>47</v>
      </c>
      <c r="L33" s="131" t="s">
        <v>54</v>
      </c>
      <c r="M33" s="131" t="s">
        <v>55</v>
      </c>
    </row>
    <row r="34" spans="1:13" s="136" customFormat="1" ht="13.8" thickBot="1" x14ac:dyDescent="0.3">
      <c r="A34" s="132" t="s">
        <v>15</v>
      </c>
      <c r="B34" s="133"/>
      <c r="C34" s="134"/>
      <c r="D34" s="135">
        <f>D33*1000/(SQRT(3)*400*0.8)</f>
        <v>426.68898439378535</v>
      </c>
      <c r="E34" s="133"/>
      <c r="F34" s="134"/>
      <c r="G34" s="135">
        <f>G33*1000/(SQRT(3)*400*0.8)</f>
        <v>108.04244262480061</v>
      </c>
      <c r="H34" s="133"/>
      <c r="I34" s="134"/>
      <c r="J34" s="135">
        <f>J33*1000/(SQRT(3)*400*0.8)</f>
        <v>48.035542396576865</v>
      </c>
      <c r="K34" s="131" t="s">
        <v>52</v>
      </c>
      <c r="L34" s="131" t="s">
        <v>64</v>
      </c>
      <c r="M34" s="131" t="s">
        <v>67</v>
      </c>
    </row>
    <row r="35" spans="1:13" s="136" customFormat="1" ht="13.8" thickBot="1" x14ac:dyDescent="0.3">
      <c r="A35" s="11"/>
      <c r="B35" s="81"/>
      <c r="C35" s="81"/>
      <c r="D35" s="81"/>
      <c r="E35" s="83"/>
      <c r="F35" s="83"/>
      <c r="G35" s="83"/>
      <c r="H35" s="83"/>
      <c r="I35" s="83"/>
      <c r="J35" s="83"/>
      <c r="K35" s="131" t="s">
        <v>53</v>
      </c>
      <c r="L35" s="131" t="s">
        <v>64</v>
      </c>
      <c r="M35" s="131" t="s">
        <v>67</v>
      </c>
    </row>
    <row r="36" spans="1:13" s="136" customFormat="1" ht="13.8" thickBot="1" x14ac:dyDescent="0.3">
      <c r="A36" s="20" t="s">
        <v>31</v>
      </c>
      <c r="B36" s="21" t="s">
        <v>28</v>
      </c>
      <c r="C36" s="22"/>
      <c r="D36" s="23"/>
      <c r="E36" s="24" t="s">
        <v>29</v>
      </c>
      <c r="F36" s="25"/>
      <c r="G36" s="26"/>
      <c r="H36" s="27" t="s">
        <v>30</v>
      </c>
      <c r="I36" s="28"/>
      <c r="J36" s="29"/>
    </row>
    <row r="37" spans="1:13" s="136" customFormat="1" x14ac:dyDescent="0.25">
      <c r="A37" s="30" t="s">
        <v>1</v>
      </c>
      <c r="B37" s="31">
        <v>1.5</v>
      </c>
      <c r="C37" s="32">
        <v>0.8</v>
      </c>
      <c r="D37" s="33">
        <f>B37*C37</f>
        <v>1.2000000000000002</v>
      </c>
      <c r="E37" s="34"/>
      <c r="F37" s="35"/>
      <c r="G37" s="36"/>
      <c r="H37" s="37"/>
      <c r="I37" s="38"/>
      <c r="J37" s="39"/>
    </row>
    <row r="38" spans="1:13" s="136" customFormat="1" x14ac:dyDescent="0.25">
      <c r="A38" s="40" t="s">
        <v>21</v>
      </c>
      <c r="B38" s="41">
        <v>8</v>
      </c>
      <c r="C38" s="42">
        <v>0.2</v>
      </c>
      <c r="D38" s="43">
        <f t="shared" ref="D38:D40" si="8">B38*C38</f>
        <v>1.6</v>
      </c>
      <c r="E38" s="44"/>
      <c r="F38" s="45"/>
      <c r="G38" s="46"/>
      <c r="H38" s="47"/>
      <c r="I38" s="48"/>
      <c r="J38" s="49"/>
    </row>
    <row r="39" spans="1:13" s="136" customFormat="1" x14ac:dyDescent="0.25">
      <c r="A39" s="137" t="s">
        <v>8</v>
      </c>
      <c r="B39" s="41">
        <v>0.1</v>
      </c>
      <c r="C39" s="42">
        <v>0.6</v>
      </c>
      <c r="D39" s="43">
        <f t="shared" si="8"/>
        <v>0.06</v>
      </c>
      <c r="E39" s="138"/>
      <c r="F39" s="139"/>
      <c r="G39" s="140"/>
      <c r="H39" s="141"/>
      <c r="I39" s="142"/>
      <c r="J39" s="143"/>
    </row>
    <row r="40" spans="1:13" s="136" customFormat="1" ht="13.8" thickBot="1" x14ac:dyDescent="0.3">
      <c r="A40" s="50" t="s">
        <v>10</v>
      </c>
      <c r="B40" s="51">
        <v>3</v>
      </c>
      <c r="C40" s="52">
        <v>0.6</v>
      </c>
      <c r="D40" s="53">
        <f t="shared" si="8"/>
        <v>1.7999999999999998</v>
      </c>
      <c r="E40" s="54"/>
      <c r="F40" s="55"/>
      <c r="G40" s="56"/>
      <c r="H40" s="57"/>
      <c r="I40" s="58"/>
      <c r="J40" s="59"/>
      <c r="K40" s="11"/>
      <c r="L40" s="11" t="s">
        <v>48</v>
      </c>
      <c r="M40" s="11" t="s">
        <v>49</v>
      </c>
    </row>
    <row r="41" spans="1:13" s="136" customFormat="1" ht="13.8" thickBot="1" x14ac:dyDescent="0.3">
      <c r="A41" s="60" t="s">
        <v>33</v>
      </c>
      <c r="B41" s="61"/>
      <c r="C41" s="62"/>
      <c r="D41" s="63">
        <f>(SUM(D37:D40))*0.2</f>
        <v>0.93200000000000005</v>
      </c>
      <c r="E41" s="61"/>
      <c r="F41" s="62"/>
      <c r="G41" s="63"/>
      <c r="H41" s="61"/>
      <c r="I41" s="62"/>
      <c r="J41" s="63"/>
      <c r="K41" s="64" t="s">
        <v>28</v>
      </c>
      <c r="L41" s="64" t="s">
        <v>59</v>
      </c>
      <c r="M41" s="64" t="s">
        <v>58</v>
      </c>
    </row>
    <row r="42" spans="1:13" s="136" customFormat="1" x14ac:dyDescent="0.25">
      <c r="A42" s="65" t="s">
        <v>6</v>
      </c>
      <c r="B42" s="66">
        <f>SUM(B37:B41)</f>
        <v>12.6</v>
      </c>
      <c r="C42" s="67"/>
      <c r="D42" s="68">
        <f>SUM(D37:D41)</f>
        <v>5.5920000000000005</v>
      </c>
      <c r="E42" s="69"/>
      <c r="F42" s="70"/>
      <c r="G42" s="71"/>
      <c r="H42" s="72"/>
      <c r="I42" s="73"/>
      <c r="J42" s="74"/>
      <c r="K42" s="64"/>
      <c r="L42" s="64"/>
      <c r="M42" s="64"/>
    </row>
    <row r="43" spans="1:13" s="136" customFormat="1" ht="13.8" thickBot="1" x14ac:dyDescent="0.3">
      <c r="A43" s="75" t="s">
        <v>7</v>
      </c>
      <c r="B43" s="76"/>
      <c r="C43" s="77"/>
      <c r="D43" s="78">
        <f>D42*1000/(SQRT(3)*400*0.75)</f>
        <v>10.761809017694626</v>
      </c>
      <c r="E43" s="16"/>
      <c r="F43" s="79"/>
      <c r="G43" s="80"/>
      <c r="H43" s="17"/>
      <c r="I43" s="18"/>
      <c r="J43" s="19"/>
      <c r="K43" s="131"/>
      <c r="L43" s="131"/>
      <c r="M43" s="131"/>
    </row>
    <row r="44" spans="1:13" s="136" customFormat="1" ht="13.8" thickBot="1" x14ac:dyDescent="0.3">
      <c r="A44" s="11"/>
      <c r="B44" s="81"/>
      <c r="C44" s="81"/>
      <c r="D44" s="81"/>
      <c r="E44" s="82"/>
      <c r="F44" s="82"/>
      <c r="G44" s="82"/>
      <c r="H44" s="83"/>
      <c r="I44" s="83"/>
      <c r="J44" s="83"/>
    </row>
    <row r="45" spans="1:13" s="136" customFormat="1" ht="13.8" thickBot="1" x14ac:dyDescent="0.3">
      <c r="A45" s="20" t="s">
        <v>32</v>
      </c>
      <c r="B45" s="21" t="s">
        <v>28</v>
      </c>
      <c r="C45" s="22"/>
      <c r="D45" s="23"/>
      <c r="E45" s="24" t="s">
        <v>29</v>
      </c>
      <c r="F45" s="25"/>
      <c r="G45" s="26"/>
      <c r="H45" s="27" t="s">
        <v>30</v>
      </c>
      <c r="I45" s="28"/>
      <c r="J45" s="29"/>
    </row>
    <row r="46" spans="1:13" s="136" customFormat="1" x14ac:dyDescent="0.25">
      <c r="A46" s="30" t="s">
        <v>1</v>
      </c>
      <c r="B46" s="31">
        <v>1.5</v>
      </c>
      <c r="C46" s="32">
        <v>0.8</v>
      </c>
      <c r="D46" s="33">
        <f>B46*C46</f>
        <v>1.2000000000000002</v>
      </c>
      <c r="E46" s="34"/>
      <c r="F46" s="35"/>
      <c r="G46" s="36"/>
      <c r="H46" s="37"/>
      <c r="I46" s="38"/>
      <c r="J46" s="39"/>
    </row>
    <row r="47" spans="1:13" s="136" customFormat="1" x14ac:dyDescent="0.25">
      <c r="A47" s="40" t="s">
        <v>21</v>
      </c>
      <c r="B47" s="41">
        <v>8</v>
      </c>
      <c r="C47" s="42">
        <v>0.2</v>
      </c>
      <c r="D47" s="43">
        <f t="shared" ref="D47:D49" si="9">B47*C47</f>
        <v>1.6</v>
      </c>
      <c r="E47" s="44"/>
      <c r="F47" s="45"/>
      <c r="G47" s="46"/>
      <c r="H47" s="47"/>
      <c r="I47" s="48"/>
      <c r="J47" s="49"/>
    </row>
    <row r="48" spans="1:13" s="136" customFormat="1" x14ac:dyDescent="0.25">
      <c r="A48" s="137" t="s">
        <v>8</v>
      </c>
      <c r="B48" s="41">
        <v>2.08</v>
      </c>
      <c r="C48" s="42">
        <v>0.6</v>
      </c>
      <c r="D48" s="43">
        <f t="shared" ref="D48" si="10">B48*C48</f>
        <v>1.248</v>
      </c>
      <c r="E48" s="44"/>
      <c r="F48" s="45"/>
      <c r="G48" s="46"/>
      <c r="H48" s="141"/>
      <c r="I48" s="142"/>
      <c r="J48" s="143"/>
    </row>
    <row r="49" spans="1:13" s="136" customFormat="1" ht="13.8" thickBot="1" x14ac:dyDescent="0.3">
      <c r="A49" s="50" t="s">
        <v>10</v>
      </c>
      <c r="B49" s="51">
        <v>3</v>
      </c>
      <c r="C49" s="52">
        <v>0.6</v>
      </c>
      <c r="D49" s="53">
        <f t="shared" si="9"/>
        <v>1.7999999999999998</v>
      </c>
      <c r="E49" s="54"/>
      <c r="F49" s="55"/>
      <c r="G49" s="56"/>
      <c r="H49" s="57"/>
      <c r="I49" s="58"/>
      <c r="J49" s="59"/>
      <c r="K49" s="11"/>
      <c r="L49" s="11" t="s">
        <v>48</v>
      </c>
      <c r="M49" s="11" t="s">
        <v>49</v>
      </c>
    </row>
    <row r="50" spans="1:13" s="136" customFormat="1" ht="13.8" thickBot="1" x14ac:dyDescent="0.3">
      <c r="A50" s="60" t="s">
        <v>33</v>
      </c>
      <c r="B50" s="61"/>
      <c r="C50" s="62"/>
      <c r="D50" s="63">
        <f>(SUM(D46:D49))*0.2</f>
        <v>1.1696</v>
      </c>
      <c r="E50" s="61"/>
      <c r="F50" s="62"/>
      <c r="G50" s="63"/>
      <c r="H50" s="61"/>
      <c r="I50" s="62"/>
      <c r="J50" s="63"/>
      <c r="K50" s="64" t="s">
        <v>28</v>
      </c>
      <c r="L50" s="64" t="s">
        <v>59</v>
      </c>
      <c r="M50" s="64" t="s">
        <v>58</v>
      </c>
    </row>
    <row r="51" spans="1:13" s="136" customFormat="1" x14ac:dyDescent="0.25">
      <c r="A51" s="65" t="s">
        <v>6</v>
      </c>
      <c r="B51" s="66">
        <f>SUM(B46:B50)</f>
        <v>14.58</v>
      </c>
      <c r="C51" s="67"/>
      <c r="D51" s="68">
        <f>SUM(D46:D50)</f>
        <v>7.0175999999999998</v>
      </c>
      <c r="E51" s="69"/>
      <c r="F51" s="70"/>
      <c r="G51" s="71"/>
      <c r="H51" s="72"/>
      <c r="I51" s="73"/>
      <c r="J51" s="74"/>
    </row>
    <row r="52" spans="1:13" s="136" customFormat="1" ht="13.8" thickBot="1" x14ac:dyDescent="0.3">
      <c r="A52" s="75" t="s">
        <v>7</v>
      </c>
      <c r="B52" s="76"/>
      <c r="C52" s="77"/>
      <c r="D52" s="78">
        <f>D51*1000/(SQRT(3)*400*0.75)</f>
        <v>13.505377496883725</v>
      </c>
      <c r="E52" s="16"/>
      <c r="F52" s="79"/>
      <c r="G52" s="80"/>
      <c r="H52" s="17"/>
      <c r="I52" s="18"/>
      <c r="J52" s="19"/>
    </row>
    <row r="53" spans="1:13" s="136" customFormat="1" ht="13.8" thickBot="1" x14ac:dyDescent="0.3">
      <c r="B53" s="144"/>
      <c r="C53" s="144"/>
      <c r="D53" s="144"/>
      <c r="E53" s="145"/>
      <c r="F53" s="145"/>
      <c r="G53" s="145"/>
      <c r="H53" s="146"/>
      <c r="I53" s="146"/>
      <c r="J53" s="146"/>
    </row>
    <row r="54" spans="1:13" s="136" customFormat="1" ht="13.8" thickBot="1" x14ac:dyDescent="0.3">
      <c r="A54" s="20" t="s">
        <v>17</v>
      </c>
      <c r="B54" s="21" t="s">
        <v>28</v>
      </c>
      <c r="C54" s="22"/>
      <c r="D54" s="23"/>
      <c r="E54" s="24" t="s">
        <v>29</v>
      </c>
      <c r="F54" s="25"/>
      <c r="G54" s="26"/>
      <c r="H54" s="27" t="s">
        <v>30</v>
      </c>
      <c r="I54" s="28"/>
      <c r="J54" s="29"/>
    </row>
    <row r="55" spans="1:13" s="136" customFormat="1" x14ac:dyDescent="0.25">
      <c r="A55" s="30" t="s">
        <v>1</v>
      </c>
      <c r="B55" s="31">
        <v>4</v>
      </c>
      <c r="C55" s="32">
        <v>0.8</v>
      </c>
      <c r="D55" s="33">
        <f>B55*C55</f>
        <v>3.2</v>
      </c>
      <c r="E55" s="34">
        <v>0.7</v>
      </c>
      <c r="F55" s="35">
        <v>0.9</v>
      </c>
      <c r="G55" s="36">
        <f>E55*F55</f>
        <v>0.63</v>
      </c>
      <c r="H55" s="37">
        <v>0</v>
      </c>
      <c r="I55" s="38">
        <v>1</v>
      </c>
      <c r="J55" s="39">
        <f>H55*I55</f>
        <v>0</v>
      </c>
    </row>
    <row r="56" spans="1:13" s="136" customFormat="1" x14ac:dyDescent="0.25">
      <c r="A56" s="40" t="s">
        <v>21</v>
      </c>
      <c r="B56" s="41">
        <v>6</v>
      </c>
      <c r="C56" s="42">
        <v>0.2</v>
      </c>
      <c r="D56" s="43">
        <f t="shared" ref="D56:D59" si="11">B56*C56</f>
        <v>1.2000000000000002</v>
      </c>
      <c r="E56" s="44">
        <v>0</v>
      </c>
      <c r="F56" s="45">
        <v>0.5</v>
      </c>
      <c r="G56" s="46">
        <f t="shared" ref="G56:G59" si="12">E56*F56</f>
        <v>0</v>
      </c>
      <c r="H56" s="47">
        <v>0</v>
      </c>
      <c r="I56" s="48">
        <v>1</v>
      </c>
      <c r="J56" s="49">
        <f t="shared" ref="J56:J59" si="13">H56*I56</f>
        <v>0</v>
      </c>
    </row>
    <row r="57" spans="1:13" s="136" customFormat="1" x14ac:dyDescent="0.25">
      <c r="A57" s="40" t="s">
        <v>8</v>
      </c>
      <c r="B57" s="41">
        <v>1.5</v>
      </c>
      <c r="C57" s="42">
        <v>0.6</v>
      </c>
      <c r="D57" s="43">
        <f t="shared" si="11"/>
        <v>0.89999999999999991</v>
      </c>
      <c r="E57" s="44">
        <v>0</v>
      </c>
      <c r="F57" s="45">
        <v>0.8</v>
      </c>
      <c r="G57" s="46">
        <f t="shared" si="12"/>
        <v>0</v>
      </c>
      <c r="H57" s="47">
        <v>0</v>
      </c>
      <c r="I57" s="48">
        <v>1</v>
      </c>
      <c r="J57" s="49">
        <f t="shared" si="13"/>
        <v>0</v>
      </c>
    </row>
    <row r="58" spans="1:13" s="136" customFormat="1" x14ac:dyDescent="0.25">
      <c r="A58" s="40" t="s">
        <v>34</v>
      </c>
      <c r="B58" s="41">
        <v>28</v>
      </c>
      <c r="C58" s="42">
        <v>0.5</v>
      </c>
      <c r="D58" s="43">
        <f t="shared" si="11"/>
        <v>14</v>
      </c>
      <c r="E58" s="44">
        <v>2</v>
      </c>
      <c r="F58" s="45">
        <v>0.8</v>
      </c>
      <c r="G58" s="46">
        <f t="shared" si="12"/>
        <v>1.6</v>
      </c>
      <c r="H58" s="47">
        <v>2</v>
      </c>
      <c r="I58" s="48">
        <v>1</v>
      </c>
      <c r="J58" s="49">
        <f t="shared" si="13"/>
        <v>2</v>
      </c>
    </row>
    <row r="59" spans="1:13" s="136" customFormat="1" ht="13.8" thickBot="1" x14ac:dyDescent="0.3">
      <c r="A59" s="50" t="s">
        <v>10</v>
      </c>
      <c r="B59" s="51">
        <v>3</v>
      </c>
      <c r="C59" s="52">
        <v>0.6</v>
      </c>
      <c r="D59" s="53">
        <f t="shared" si="11"/>
        <v>1.7999999999999998</v>
      </c>
      <c r="E59" s="54">
        <v>0</v>
      </c>
      <c r="F59" s="55">
        <v>0.8</v>
      </c>
      <c r="G59" s="56">
        <f t="shared" si="12"/>
        <v>0</v>
      </c>
      <c r="H59" s="57">
        <v>0</v>
      </c>
      <c r="I59" s="58">
        <v>1</v>
      </c>
      <c r="J59" s="59">
        <f t="shared" si="13"/>
        <v>0</v>
      </c>
      <c r="K59" s="11"/>
      <c r="L59" s="11" t="s">
        <v>48</v>
      </c>
      <c r="M59" s="11" t="s">
        <v>49</v>
      </c>
    </row>
    <row r="60" spans="1:13" s="136" customFormat="1" ht="13.8" thickBot="1" x14ac:dyDescent="0.3">
      <c r="A60" s="60" t="s">
        <v>33</v>
      </c>
      <c r="B60" s="61"/>
      <c r="C60" s="62"/>
      <c r="D60" s="63">
        <f>(SUM(D55:D59))*0.2</f>
        <v>4.2200000000000006</v>
      </c>
      <c r="E60" s="61"/>
      <c r="F60" s="62"/>
      <c r="G60" s="63">
        <v>1</v>
      </c>
      <c r="H60" s="61"/>
      <c r="I60" s="62"/>
      <c r="J60" s="63">
        <v>0.5</v>
      </c>
      <c r="K60" s="64" t="s">
        <v>60</v>
      </c>
      <c r="L60" s="64" t="s">
        <v>54</v>
      </c>
      <c r="M60" s="64" t="s">
        <v>55</v>
      </c>
    </row>
    <row r="61" spans="1:13" s="136" customFormat="1" x14ac:dyDescent="0.25">
      <c r="A61" s="65" t="s">
        <v>6</v>
      </c>
      <c r="B61" s="66">
        <f>SUM(B55:B60)</f>
        <v>42.5</v>
      </c>
      <c r="C61" s="67"/>
      <c r="D61" s="68">
        <f>SUM(D55:D60)</f>
        <v>25.32</v>
      </c>
      <c r="E61" s="69">
        <f>SUM(E55:E60)</f>
        <v>2.7</v>
      </c>
      <c r="F61" s="70"/>
      <c r="G61" s="71">
        <f>SUM(G55:G60)</f>
        <v>3.23</v>
      </c>
      <c r="H61" s="72">
        <f>SUM(H55:H60)</f>
        <v>2</v>
      </c>
      <c r="I61" s="73"/>
      <c r="J61" s="74">
        <f>SUM(J55:J60)</f>
        <v>2.5</v>
      </c>
      <c r="K61" s="64" t="s">
        <v>61</v>
      </c>
      <c r="L61" s="64" t="s">
        <v>64</v>
      </c>
      <c r="M61" s="64" t="s">
        <v>67</v>
      </c>
    </row>
    <row r="62" spans="1:13" s="136" customFormat="1" ht="13.8" thickBot="1" x14ac:dyDescent="0.3">
      <c r="A62" s="75" t="s">
        <v>7</v>
      </c>
      <c r="B62" s="76"/>
      <c r="C62" s="77"/>
      <c r="D62" s="78">
        <f>D61*1000/(SQRT(3)*400*0.75)</f>
        <v>48.728362719604412</v>
      </c>
      <c r="E62" s="16"/>
      <c r="F62" s="79"/>
      <c r="G62" s="80">
        <f>G61*1000/(SQRT(3)*400*0.75)</f>
        <v>6.2161378982749707</v>
      </c>
      <c r="H62" s="17"/>
      <c r="I62" s="18"/>
      <c r="J62" s="19">
        <f>J61*1000/230</f>
        <v>10.869565217391305</v>
      </c>
      <c r="K62" s="64" t="s">
        <v>62</v>
      </c>
      <c r="L62" s="64" t="s">
        <v>64</v>
      </c>
      <c r="M62" s="64" t="s">
        <v>67</v>
      </c>
    </row>
    <row r="63" spans="1:13" s="136" customFormat="1" ht="13.8" thickBot="1" x14ac:dyDescent="0.3">
      <c r="A63" s="11"/>
      <c r="B63" s="81"/>
      <c r="C63" s="81"/>
      <c r="D63" s="81"/>
      <c r="E63" s="82"/>
      <c r="F63" s="82"/>
      <c r="G63" s="82"/>
      <c r="H63" s="83"/>
      <c r="I63" s="83"/>
      <c r="J63" s="83"/>
    </row>
    <row r="64" spans="1:13" s="136" customFormat="1" ht="13.8" thickBot="1" x14ac:dyDescent="0.3">
      <c r="A64" s="20" t="s">
        <v>35</v>
      </c>
      <c r="B64" s="21" t="s">
        <v>28</v>
      </c>
      <c r="C64" s="22"/>
      <c r="D64" s="23"/>
      <c r="E64" s="24" t="s">
        <v>29</v>
      </c>
      <c r="F64" s="25"/>
      <c r="G64" s="26"/>
      <c r="H64" s="27" t="s">
        <v>30</v>
      </c>
      <c r="I64" s="28"/>
      <c r="J64" s="29"/>
    </row>
    <row r="65" spans="1:13" s="136" customFormat="1" x14ac:dyDescent="0.25">
      <c r="A65" s="30" t="s">
        <v>1</v>
      </c>
      <c r="B65" s="31">
        <v>1.1000000000000001</v>
      </c>
      <c r="C65" s="32">
        <v>0.8</v>
      </c>
      <c r="D65" s="33">
        <f>B65*C65</f>
        <v>0.88000000000000012</v>
      </c>
      <c r="E65" s="34">
        <v>0.5</v>
      </c>
      <c r="F65" s="35">
        <v>0.9</v>
      </c>
      <c r="G65" s="36">
        <f>E65*F65</f>
        <v>0.45</v>
      </c>
      <c r="H65" s="37">
        <v>1.5</v>
      </c>
      <c r="I65" s="38">
        <v>1</v>
      </c>
      <c r="J65" s="39">
        <f>H65*I65</f>
        <v>1.5</v>
      </c>
    </row>
    <row r="66" spans="1:13" s="136" customFormat="1" x14ac:dyDescent="0.25">
      <c r="A66" s="40" t="s">
        <v>21</v>
      </c>
      <c r="B66" s="41">
        <v>4</v>
      </c>
      <c r="C66" s="42">
        <v>0.2</v>
      </c>
      <c r="D66" s="43">
        <f t="shared" ref="D66:D69" si="14">B66*C66</f>
        <v>0.8</v>
      </c>
      <c r="E66" s="44">
        <v>0</v>
      </c>
      <c r="F66" s="45">
        <v>0.5</v>
      </c>
      <c r="G66" s="46">
        <f t="shared" ref="G66:G69" si="15">E66*F66</f>
        <v>0</v>
      </c>
      <c r="H66" s="47">
        <v>0</v>
      </c>
      <c r="I66" s="48">
        <v>1</v>
      </c>
      <c r="J66" s="49">
        <f t="shared" ref="J66:J69" si="16">H66*I66</f>
        <v>0</v>
      </c>
    </row>
    <row r="67" spans="1:13" s="136" customFormat="1" x14ac:dyDescent="0.25">
      <c r="A67" s="40" t="s">
        <v>8</v>
      </c>
      <c r="B67" s="41">
        <v>8.48</v>
      </c>
      <c r="C67" s="42">
        <v>0.6</v>
      </c>
      <c r="D67" s="43">
        <f t="shared" si="14"/>
        <v>5.0880000000000001</v>
      </c>
      <c r="E67" s="44">
        <v>0</v>
      </c>
      <c r="F67" s="45">
        <v>0.8</v>
      </c>
      <c r="G67" s="46">
        <f t="shared" si="15"/>
        <v>0</v>
      </c>
      <c r="H67" s="47">
        <v>0</v>
      </c>
      <c r="I67" s="48">
        <v>1</v>
      </c>
      <c r="J67" s="49">
        <f t="shared" si="16"/>
        <v>0</v>
      </c>
    </row>
    <row r="68" spans="1:13" s="136" customFormat="1" x14ac:dyDescent="0.25">
      <c r="A68" s="40" t="s">
        <v>34</v>
      </c>
      <c r="B68" s="41">
        <v>10</v>
      </c>
      <c r="C68" s="42">
        <v>0.5</v>
      </c>
      <c r="D68" s="43">
        <f t="shared" si="14"/>
        <v>5</v>
      </c>
      <c r="E68" s="44">
        <v>1</v>
      </c>
      <c r="F68" s="45">
        <v>0.8</v>
      </c>
      <c r="G68" s="46">
        <f t="shared" si="15"/>
        <v>0.8</v>
      </c>
      <c r="H68" s="47">
        <v>0.5</v>
      </c>
      <c r="I68" s="48">
        <v>1</v>
      </c>
      <c r="J68" s="49">
        <f t="shared" si="16"/>
        <v>0.5</v>
      </c>
    </row>
    <row r="69" spans="1:13" s="136" customFormat="1" ht="13.8" thickBot="1" x14ac:dyDescent="0.3">
      <c r="A69" s="50" t="s">
        <v>10</v>
      </c>
      <c r="B69" s="51">
        <v>3</v>
      </c>
      <c r="C69" s="52">
        <v>0.6</v>
      </c>
      <c r="D69" s="53">
        <f t="shared" si="14"/>
        <v>1.7999999999999998</v>
      </c>
      <c r="E69" s="54">
        <v>0</v>
      </c>
      <c r="F69" s="55">
        <v>0.8</v>
      </c>
      <c r="G69" s="56">
        <f t="shared" si="15"/>
        <v>0</v>
      </c>
      <c r="H69" s="57">
        <v>0</v>
      </c>
      <c r="I69" s="58">
        <v>1</v>
      </c>
      <c r="J69" s="59">
        <f t="shared" si="16"/>
        <v>0</v>
      </c>
      <c r="K69" s="11"/>
      <c r="L69" s="11" t="s">
        <v>48</v>
      </c>
      <c r="M69" s="11" t="s">
        <v>49</v>
      </c>
    </row>
    <row r="70" spans="1:13" s="136" customFormat="1" ht="13.8" thickBot="1" x14ac:dyDescent="0.3">
      <c r="A70" s="60" t="s">
        <v>33</v>
      </c>
      <c r="B70" s="61"/>
      <c r="C70" s="62"/>
      <c r="D70" s="63">
        <f>(SUM(D65:D69))*0.2</f>
        <v>2.7136000000000005</v>
      </c>
      <c r="E70" s="61"/>
      <c r="F70" s="62"/>
      <c r="G70" s="63">
        <v>1</v>
      </c>
      <c r="H70" s="61"/>
      <c r="I70" s="62"/>
      <c r="J70" s="63">
        <v>0.5</v>
      </c>
      <c r="K70" s="64" t="s">
        <v>60</v>
      </c>
      <c r="L70" s="64" t="s">
        <v>68</v>
      </c>
      <c r="M70" s="64" t="s">
        <v>55</v>
      </c>
    </row>
    <row r="71" spans="1:13" s="136" customFormat="1" x14ac:dyDescent="0.25">
      <c r="A71" s="65" t="s">
        <v>6</v>
      </c>
      <c r="B71" s="66">
        <f>SUM(B65:B70)</f>
        <v>26.58</v>
      </c>
      <c r="C71" s="67"/>
      <c r="D71" s="68">
        <f>SUM(D65:D70)</f>
        <v>16.281600000000001</v>
      </c>
      <c r="E71" s="69">
        <f>SUM(E65:E70)</f>
        <v>1.5</v>
      </c>
      <c r="F71" s="70"/>
      <c r="G71" s="71">
        <f>SUM(G65:G70)</f>
        <v>2.25</v>
      </c>
      <c r="H71" s="72">
        <f>SUM(H65:H70)</f>
        <v>2</v>
      </c>
      <c r="I71" s="73"/>
      <c r="J71" s="74">
        <f>SUM(J65:J70)</f>
        <v>2.5</v>
      </c>
      <c r="K71" s="64" t="s">
        <v>63</v>
      </c>
      <c r="L71" s="64" t="s">
        <v>64</v>
      </c>
      <c r="M71" s="64" t="s">
        <v>67</v>
      </c>
    </row>
    <row r="72" spans="1:13" s="136" customFormat="1" ht="13.8" thickBot="1" x14ac:dyDescent="0.3">
      <c r="A72" s="75" t="s">
        <v>7</v>
      </c>
      <c r="B72" s="76"/>
      <c r="C72" s="77"/>
      <c r="D72" s="78">
        <f>D71*1000/(SQRT(3)*400*0.75)</f>
        <v>31.33395380945937</v>
      </c>
      <c r="E72" s="16"/>
      <c r="F72" s="79"/>
      <c r="G72" s="80">
        <f>G71*1000/(SQRT(3)*400*0.75)</f>
        <v>4.3301270189221928</v>
      </c>
      <c r="H72" s="17"/>
      <c r="I72" s="18"/>
      <c r="J72" s="19">
        <f>J71*1000/230</f>
        <v>10.869565217391305</v>
      </c>
      <c r="K72" s="64" t="s">
        <v>70</v>
      </c>
      <c r="L72" s="64" t="s">
        <v>64</v>
      </c>
      <c r="M72" s="64" t="s">
        <v>69</v>
      </c>
    </row>
    <row r="73" spans="1:13" s="136" customFormat="1" ht="13.8" thickBot="1" x14ac:dyDescent="0.3">
      <c r="A73" s="11"/>
      <c r="B73" s="81"/>
      <c r="C73" s="81"/>
      <c r="D73" s="81"/>
      <c r="E73" s="82"/>
      <c r="F73" s="82"/>
      <c r="G73" s="82"/>
      <c r="H73" s="83"/>
      <c r="I73" s="83"/>
      <c r="J73" s="83"/>
    </row>
    <row r="74" spans="1:13" s="136" customFormat="1" ht="13.8" thickBot="1" x14ac:dyDescent="0.3">
      <c r="A74" s="20" t="s">
        <v>18</v>
      </c>
      <c r="B74" s="21" t="s">
        <v>28</v>
      </c>
      <c r="C74" s="22"/>
      <c r="D74" s="23"/>
      <c r="E74" s="24" t="s">
        <v>29</v>
      </c>
      <c r="F74" s="25"/>
      <c r="G74" s="26"/>
      <c r="H74" s="27" t="s">
        <v>30</v>
      </c>
      <c r="I74" s="28"/>
      <c r="J74" s="29"/>
    </row>
    <row r="75" spans="1:13" s="136" customFormat="1" x14ac:dyDescent="0.25">
      <c r="A75" s="30" t="s">
        <v>1</v>
      </c>
      <c r="B75" s="31">
        <v>4.2</v>
      </c>
      <c r="C75" s="32">
        <v>0.8</v>
      </c>
      <c r="D75" s="33">
        <f>B75*C75</f>
        <v>3.3600000000000003</v>
      </c>
      <c r="E75" s="34">
        <v>0.6</v>
      </c>
      <c r="F75" s="35">
        <v>0.9</v>
      </c>
      <c r="G75" s="36">
        <f>E75*F75</f>
        <v>0.54</v>
      </c>
      <c r="H75" s="37">
        <v>0</v>
      </c>
      <c r="I75" s="38">
        <v>1</v>
      </c>
      <c r="J75" s="39">
        <f>H75*I75</f>
        <v>0</v>
      </c>
    </row>
    <row r="76" spans="1:13" s="136" customFormat="1" x14ac:dyDescent="0.25">
      <c r="A76" s="40" t="s">
        <v>21</v>
      </c>
      <c r="B76" s="41">
        <v>6</v>
      </c>
      <c r="C76" s="42">
        <v>0.2</v>
      </c>
      <c r="D76" s="43">
        <f t="shared" ref="D76:D79" si="17">B76*C76</f>
        <v>1.2000000000000002</v>
      </c>
      <c r="E76" s="44">
        <v>0</v>
      </c>
      <c r="F76" s="45">
        <v>0.5</v>
      </c>
      <c r="G76" s="46">
        <f t="shared" ref="G76:G79" si="18">E76*F76</f>
        <v>0</v>
      </c>
      <c r="H76" s="47">
        <v>0</v>
      </c>
      <c r="I76" s="48">
        <v>1</v>
      </c>
      <c r="J76" s="49">
        <f t="shared" ref="J76:J79" si="19">H76*I76</f>
        <v>0</v>
      </c>
    </row>
    <row r="77" spans="1:13" s="136" customFormat="1" x14ac:dyDescent="0.25">
      <c r="A77" s="40" t="s">
        <v>8</v>
      </c>
      <c r="B77" s="41">
        <v>0.5</v>
      </c>
      <c r="C77" s="42">
        <v>0.6</v>
      </c>
      <c r="D77" s="43">
        <f t="shared" si="17"/>
        <v>0.3</v>
      </c>
      <c r="E77" s="44">
        <v>0</v>
      </c>
      <c r="F77" s="45">
        <v>0.8</v>
      </c>
      <c r="G77" s="46">
        <f t="shared" si="18"/>
        <v>0</v>
      </c>
      <c r="H77" s="47">
        <v>0</v>
      </c>
      <c r="I77" s="48">
        <v>1</v>
      </c>
      <c r="J77" s="49">
        <f t="shared" si="19"/>
        <v>0</v>
      </c>
    </row>
    <row r="78" spans="1:13" s="136" customFormat="1" x14ac:dyDescent="0.25">
      <c r="A78" s="40" t="s">
        <v>34</v>
      </c>
      <c r="B78" s="41">
        <v>18</v>
      </c>
      <c r="C78" s="42">
        <v>0.5</v>
      </c>
      <c r="D78" s="43">
        <f t="shared" si="17"/>
        <v>9</v>
      </c>
      <c r="E78" s="44">
        <v>2</v>
      </c>
      <c r="F78" s="45">
        <v>0.8</v>
      </c>
      <c r="G78" s="46">
        <f t="shared" si="18"/>
        <v>1.6</v>
      </c>
      <c r="H78" s="47">
        <v>2.6</v>
      </c>
      <c r="I78" s="48">
        <v>1</v>
      </c>
      <c r="J78" s="49">
        <f t="shared" si="19"/>
        <v>2.6</v>
      </c>
    </row>
    <row r="79" spans="1:13" s="136" customFormat="1" ht="13.8" thickBot="1" x14ac:dyDescent="0.3">
      <c r="A79" s="50" t="s">
        <v>10</v>
      </c>
      <c r="B79" s="51">
        <v>3</v>
      </c>
      <c r="C79" s="52">
        <v>0.6</v>
      </c>
      <c r="D79" s="53">
        <f t="shared" si="17"/>
        <v>1.7999999999999998</v>
      </c>
      <c r="E79" s="54">
        <v>0</v>
      </c>
      <c r="F79" s="55">
        <v>0.8</v>
      </c>
      <c r="G79" s="56">
        <f t="shared" si="18"/>
        <v>0</v>
      </c>
      <c r="H79" s="57">
        <v>0</v>
      </c>
      <c r="I79" s="58">
        <v>1</v>
      </c>
      <c r="J79" s="59">
        <f t="shared" si="19"/>
        <v>0</v>
      </c>
      <c r="K79" s="11"/>
      <c r="L79" s="11" t="s">
        <v>48</v>
      </c>
      <c r="M79" s="11" t="s">
        <v>49</v>
      </c>
    </row>
    <row r="80" spans="1:13" s="136" customFormat="1" ht="13.8" thickBot="1" x14ac:dyDescent="0.3">
      <c r="A80" s="60" t="s">
        <v>33</v>
      </c>
      <c r="B80" s="61"/>
      <c r="C80" s="62"/>
      <c r="D80" s="63">
        <f>(SUM(D75:D79))*0.2</f>
        <v>3.1320000000000001</v>
      </c>
      <c r="E80" s="61"/>
      <c r="F80" s="62"/>
      <c r="G80" s="63">
        <v>1</v>
      </c>
      <c r="H80" s="61"/>
      <c r="I80" s="62"/>
      <c r="J80" s="63">
        <v>0.5</v>
      </c>
      <c r="K80" s="64" t="s">
        <v>60</v>
      </c>
      <c r="L80" s="64" t="s">
        <v>68</v>
      </c>
      <c r="M80" s="64" t="s">
        <v>55</v>
      </c>
    </row>
    <row r="81" spans="1:13" s="136" customFormat="1" x14ac:dyDescent="0.25">
      <c r="A81" s="65" t="s">
        <v>6</v>
      </c>
      <c r="B81" s="66">
        <f>SUM(B75:B80)</f>
        <v>31.7</v>
      </c>
      <c r="C81" s="67"/>
      <c r="D81" s="68">
        <f>SUM(D75:D80)</f>
        <v>18.792000000000002</v>
      </c>
      <c r="E81" s="69">
        <f>SUM(E75:E80)</f>
        <v>2.6</v>
      </c>
      <c r="F81" s="70"/>
      <c r="G81" s="71">
        <f>SUM(G75:G80)</f>
        <v>3.14</v>
      </c>
      <c r="H81" s="72">
        <f>SUM(H75:H80)</f>
        <v>2.6</v>
      </c>
      <c r="I81" s="73"/>
      <c r="J81" s="74">
        <f>SUM(J75:J80)</f>
        <v>3.1</v>
      </c>
      <c r="K81" s="64" t="s">
        <v>61</v>
      </c>
      <c r="L81" s="64" t="s">
        <v>64</v>
      </c>
      <c r="M81" s="64" t="s">
        <v>67</v>
      </c>
    </row>
    <row r="82" spans="1:13" s="136" customFormat="1" ht="13.8" thickBot="1" x14ac:dyDescent="0.3">
      <c r="A82" s="75" t="s">
        <v>7</v>
      </c>
      <c r="B82" s="76"/>
      <c r="C82" s="77"/>
      <c r="D82" s="78">
        <f>D81*1000/(SQRT(3)*400*0.75)</f>
        <v>36.165220862038154</v>
      </c>
      <c r="E82" s="16"/>
      <c r="F82" s="79"/>
      <c r="G82" s="80">
        <f>G81*1000/(SQRT(3)*400*0.75)</f>
        <v>6.042932817518083</v>
      </c>
      <c r="H82" s="17"/>
      <c r="I82" s="18"/>
      <c r="J82" s="19">
        <f>J81*1000/230</f>
        <v>13.478260869565217</v>
      </c>
      <c r="K82" s="64" t="s">
        <v>62</v>
      </c>
      <c r="L82" s="64" t="s">
        <v>64</v>
      </c>
      <c r="M82" s="64" t="s">
        <v>67</v>
      </c>
    </row>
    <row r="83" spans="1:13" s="136" customFormat="1" ht="13.8" thickBot="1" x14ac:dyDescent="0.3">
      <c r="A83" s="11"/>
      <c r="B83" s="81"/>
      <c r="C83" s="81"/>
      <c r="D83" s="81"/>
      <c r="E83" s="82"/>
      <c r="F83" s="82"/>
      <c r="G83" s="82"/>
      <c r="H83" s="83"/>
      <c r="I83" s="83"/>
      <c r="J83" s="83"/>
    </row>
    <row r="84" spans="1:13" s="136" customFormat="1" ht="13.8" thickBot="1" x14ac:dyDescent="0.3">
      <c r="A84" s="20" t="s">
        <v>36</v>
      </c>
      <c r="B84" s="21" t="s">
        <v>28</v>
      </c>
      <c r="C84" s="22"/>
      <c r="D84" s="23"/>
      <c r="E84" s="24" t="s">
        <v>29</v>
      </c>
      <c r="F84" s="25"/>
      <c r="G84" s="26"/>
      <c r="H84" s="27" t="s">
        <v>30</v>
      </c>
      <c r="I84" s="28"/>
      <c r="J84" s="29"/>
    </row>
    <row r="85" spans="1:13" s="136" customFormat="1" x14ac:dyDescent="0.25">
      <c r="A85" s="30" t="s">
        <v>1</v>
      </c>
      <c r="B85" s="31">
        <v>2.5</v>
      </c>
      <c r="C85" s="32">
        <v>0.8</v>
      </c>
      <c r="D85" s="33">
        <f>B85*C85</f>
        <v>2</v>
      </c>
      <c r="E85" s="34">
        <v>2</v>
      </c>
      <c r="F85" s="35">
        <v>0.9</v>
      </c>
      <c r="G85" s="36">
        <f>E85*F85</f>
        <v>1.8</v>
      </c>
      <c r="H85" s="37">
        <v>2</v>
      </c>
      <c r="I85" s="38">
        <v>1</v>
      </c>
      <c r="J85" s="39">
        <f>H85*I85</f>
        <v>2</v>
      </c>
    </row>
    <row r="86" spans="1:13" s="136" customFormat="1" x14ac:dyDescent="0.25">
      <c r="A86" s="40" t="s">
        <v>21</v>
      </c>
      <c r="B86" s="41">
        <v>4</v>
      </c>
      <c r="C86" s="42">
        <v>0.2</v>
      </c>
      <c r="D86" s="43">
        <f t="shared" ref="D86:D89" si="20">B86*C86</f>
        <v>0.8</v>
      </c>
      <c r="E86" s="44">
        <v>0</v>
      </c>
      <c r="F86" s="45">
        <v>0.5</v>
      </c>
      <c r="G86" s="46">
        <f t="shared" ref="G86:G89" si="21">E86*F86</f>
        <v>0</v>
      </c>
      <c r="H86" s="47">
        <v>0</v>
      </c>
      <c r="I86" s="48">
        <v>1</v>
      </c>
      <c r="J86" s="49">
        <f t="shared" ref="J86:J89" si="22">H86*I86</f>
        <v>0</v>
      </c>
    </row>
    <row r="87" spans="1:13" s="136" customFormat="1" x14ac:dyDescent="0.25">
      <c r="A87" s="40" t="s">
        <v>8</v>
      </c>
      <c r="B87" s="41">
        <v>0</v>
      </c>
      <c r="C87" s="42">
        <v>0.6</v>
      </c>
      <c r="D87" s="43">
        <f t="shared" si="20"/>
        <v>0</v>
      </c>
      <c r="E87" s="44">
        <v>0</v>
      </c>
      <c r="F87" s="45">
        <v>0.8</v>
      </c>
      <c r="G87" s="46">
        <f t="shared" si="21"/>
        <v>0</v>
      </c>
      <c r="H87" s="47">
        <v>0</v>
      </c>
      <c r="I87" s="48">
        <v>1</v>
      </c>
      <c r="J87" s="49">
        <f t="shared" si="22"/>
        <v>0</v>
      </c>
    </row>
    <row r="88" spans="1:13" s="136" customFormat="1" x14ac:dyDescent="0.25">
      <c r="A88" s="40" t="s">
        <v>34</v>
      </c>
      <c r="B88" s="41">
        <v>20.6</v>
      </c>
      <c r="C88" s="42">
        <v>0.5</v>
      </c>
      <c r="D88" s="43">
        <f t="shared" si="20"/>
        <v>10.3</v>
      </c>
      <c r="E88" s="44">
        <v>2.5</v>
      </c>
      <c r="F88" s="45">
        <v>0.8</v>
      </c>
      <c r="G88" s="46">
        <f t="shared" si="21"/>
        <v>2</v>
      </c>
      <c r="H88" s="47">
        <v>5</v>
      </c>
      <c r="I88" s="48">
        <v>1</v>
      </c>
      <c r="J88" s="49">
        <f t="shared" si="22"/>
        <v>5</v>
      </c>
    </row>
    <row r="89" spans="1:13" s="136" customFormat="1" ht="13.8" thickBot="1" x14ac:dyDescent="0.3">
      <c r="A89" s="50" t="s">
        <v>10</v>
      </c>
      <c r="B89" s="51">
        <v>3</v>
      </c>
      <c r="C89" s="52">
        <v>0.6</v>
      </c>
      <c r="D89" s="53">
        <f t="shared" si="20"/>
        <v>1.7999999999999998</v>
      </c>
      <c r="E89" s="54">
        <v>0</v>
      </c>
      <c r="F89" s="55">
        <v>0.8</v>
      </c>
      <c r="G89" s="56">
        <f t="shared" si="21"/>
        <v>0</v>
      </c>
      <c r="H89" s="57">
        <v>0</v>
      </c>
      <c r="I89" s="58">
        <v>1</v>
      </c>
      <c r="J89" s="59">
        <f t="shared" si="22"/>
        <v>0</v>
      </c>
      <c r="K89" s="11"/>
      <c r="L89" s="11" t="s">
        <v>48</v>
      </c>
      <c r="M89" s="11" t="s">
        <v>49</v>
      </c>
    </row>
    <row r="90" spans="1:13" s="136" customFormat="1" ht="13.8" thickBot="1" x14ac:dyDescent="0.3">
      <c r="A90" s="60" t="s">
        <v>33</v>
      </c>
      <c r="B90" s="61"/>
      <c r="C90" s="62"/>
      <c r="D90" s="63">
        <f>(SUM(D85:D89))*0.2</f>
        <v>2.9800000000000004</v>
      </c>
      <c r="E90" s="61"/>
      <c r="F90" s="62"/>
      <c r="G90" s="63">
        <v>1</v>
      </c>
      <c r="H90" s="61"/>
      <c r="I90" s="62"/>
      <c r="J90" s="63">
        <v>0.5</v>
      </c>
      <c r="K90" s="64" t="s">
        <v>60</v>
      </c>
      <c r="L90" s="64" t="s">
        <v>68</v>
      </c>
      <c r="M90" s="64" t="s">
        <v>55</v>
      </c>
    </row>
    <row r="91" spans="1:13" s="136" customFormat="1" x14ac:dyDescent="0.25">
      <c r="A91" s="65" t="s">
        <v>6</v>
      </c>
      <c r="B91" s="66">
        <f>SUM(B85:B90)</f>
        <v>30.1</v>
      </c>
      <c r="C91" s="67"/>
      <c r="D91" s="68">
        <f>SUM(D85:D90)</f>
        <v>17.880000000000003</v>
      </c>
      <c r="E91" s="69">
        <f>SUM(E85:E90)</f>
        <v>4.5</v>
      </c>
      <c r="F91" s="70"/>
      <c r="G91" s="71">
        <f>SUM(G85:G90)</f>
        <v>4.8</v>
      </c>
      <c r="H91" s="72">
        <f>SUM(H85:H90)</f>
        <v>7</v>
      </c>
      <c r="I91" s="73"/>
      <c r="J91" s="74">
        <f>SUM(J85:J90)</f>
        <v>7.5</v>
      </c>
      <c r="K91" s="64" t="s">
        <v>63</v>
      </c>
      <c r="L91" s="64" t="s">
        <v>64</v>
      </c>
      <c r="M91" s="64" t="s">
        <v>67</v>
      </c>
    </row>
    <row r="92" spans="1:13" s="136" customFormat="1" ht="13.8" thickBot="1" x14ac:dyDescent="0.3">
      <c r="A92" s="75" t="s">
        <v>7</v>
      </c>
      <c r="B92" s="76"/>
      <c r="C92" s="77"/>
      <c r="D92" s="78">
        <f>D91*1000/(SQRT(3)*400*0.75)</f>
        <v>34.4100760437017</v>
      </c>
      <c r="E92" s="16"/>
      <c r="F92" s="79"/>
      <c r="G92" s="80">
        <f>G91*1000/(SQRT(3)*400*0.75)</f>
        <v>9.2376043070340117</v>
      </c>
      <c r="H92" s="17"/>
      <c r="I92" s="18"/>
      <c r="J92" s="19">
        <f>J91*1000/230</f>
        <v>32.608695652173914</v>
      </c>
      <c r="K92" s="64" t="s">
        <v>70</v>
      </c>
      <c r="L92" s="64" t="s">
        <v>64</v>
      </c>
      <c r="M92" s="64" t="s">
        <v>69</v>
      </c>
    </row>
    <row r="93" spans="1:13" s="136" customFormat="1" ht="13.8" thickBot="1" x14ac:dyDescent="0.3">
      <c r="A93" s="11"/>
      <c r="B93" s="81"/>
      <c r="C93" s="81"/>
      <c r="D93" s="81"/>
      <c r="E93" s="82"/>
      <c r="F93" s="82"/>
      <c r="G93" s="82"/>
      <c r="H93" s="83"/>
      <c r="I93" s="83"/>
      <c r="J93" s="83"/>
    </row>
    <row r="94" spans="1:13" s="136" customFormat="1" ht="13.8" thickBot="1" x14ac:dyDescent="0.3">
      <c r="A94" s="20" t="s">
        <v>19</v>
      </c>
      <c r="B94" s="21" t="s">
        <v>28</v>
      </c>
      <c r="C94" s="22"/>
      <c r="D94" s="23"/>
      <c r="E94" s="24" t="s">
        <v>29</v>
      </c>
      <c r="F94" s="25"/>
      <c r="G94" s="26"/>
      <c r="H94" s="27" t="s">
        <v>30</v>
      </c>
      <c r="I94" s="28"/>
      <c r="J94" s="29"/>
    </row>
    <row r="95" spans="1:13" s="136" customFormat="1" x14ac:dyDescent="0.25">
      <c r="A95" s="30" t="s">
        <v>1</v>
      </c>
      <c r="B95" s="31">
        <v>4.5</v>
      </c>
      <c r="C95" s="32">
        <v>0.8</v>
      </c>
      <c r="D95" s="33">
        <f>B95*C95</f>
        <v>3.6</v>
      </c>
      <c r="E95" s="34">
        <v>0.5</v>
      </c>
      <c r="F95" s="35">
        <v>0.9</v>
      </c>
      <c r="G95" s="36">
        <f>E95*F95</f>
        <v>0.45</v>
      </c>
      <c r="H95" s="37">
        <v>0</v>
      </c>
      <c r="I95" s="38">
        <v>1</v>
      </c>
      <c r="J95" s="39">
        <f>H95*I95</f>
        <v>0</v>
      </c>
    </row>
    <row r="96" spans="1:13" s="136" customFormat="1" x14ac:dyDescent="0.25">
      <c r="A96" s="40" t="s">
        <v>21</v>
      </c>
      <c r="B96" s="41">
        <v>8</v>
      </c>
      <c r="C96" s="42">
        <v>0.2</v>
      </c>
      <c r="D96" s="43">
        <f t="shared" ref="D96:D99" si="23">B96*C96</f>
        <v>1.6</v>
      </c>
      <c r="E96" s="44">
        <v>0</v>
      </c>
      <c r="F96" s="45">
        <v>0.5</v>
      </c>
      <c r="G96" s="46">
        <f t="shared" ref="G96:G99" si="24">E96*F96</f>
        <v>0</v>
      </c>
      <c r="H96" s="47">
        <v>0</v>
      </c>
      <c r="I96" s="48">
        <v>1</v>
      </c>
      <c r="J96" s="49">
        <f t="shared" ref="J96:J99" si="25">H96*I96</f>
        <v>0</v>
      </c>
    </row>
    <row r="97" spans="1:13" s="136" customFormat="1" x14ac:dyDescent="0.25">
      <c r="A97" s="40" t="s">
        <v>8</v>
      </c>
      <c r="B97" s="41">
        <v>0.4</v>
      </c>
      <c r="C97" s="42">
        <v>0.6</v>
      </c>
      <c r="D97" s="43">
        <f t="shared" si="23"/>
        <v>0.24</v>
      </c>
      <c r="E97" s="44">
        <v>0</v>
      </c>
      <c r="F97" s="45">
        <v>0.8</v>
      </c>
      <c r="G97" s="46">
        <f t="shared" si="24"/>
        <v>0</v>
      </c>
      <c r="H97" s="47">
        <v>0</v>
      </c>
      <c r="I97" s="48">
        <v>1</v>
      </c>
      <c r="J97" s="49">
        <f t="shared" si="25"/>
        <v>0</v>
      </c>
    </row>
    <row r="98" spans="1:13" s="136" customFormat="1" x14ac:dyDescent="0.25">
      <c r="A98" s="40" t="s">
        <v>34</v>
      </c>
      <c r="B98" s="41">
        <v>35</v>
      </c>
      <c r="C98" s="42">
        <v>0.5</v>
      </c>
      <c r="D98" s="43">
        <f t="shared" si="23"/>
        <v>17.5</v>
      </c>
      <c r="E98" s="44">
        <v>0</v>
      </c>
      <c r="F98" s="45">
        <v>0.8</v>
      </c>
      <c r="G98" s="46">
        <f t="shared" si="24"/>
        <v>0</v>
      </c>
      <c r="H98" s="47">
        <v>0</v>
      </c>
      <c r="I98" s="48">
        <v>1</v>
      </c>
      <c r="J98" s="49">
        <f t="shared" si="25"/>
        <v>0</v>
      </c>
    </row>
    <row r="99" spans="1:13" s="136" customFormat="1" ht="13.8" thickBot="1" x14ac:dyDescent="0.3">
      <c r="A99" s="50" t="s">
        <v>10</v>
      </c>
      <c r="B99" s="51">
        <v>3</v>
      </c>
      <c r="C99" s="52">
        <v>0.6</v>
      </c>
      <c r="D99" s="53">
        <f t="shared" si="23"/>
        <v>1.7999999999999998</v>
      </c>
      <c r="E99" s="54">
        <v>0</v>
      </c>
      <c r="F99" s="55">
        <v>0.8</v>
      </c>
      <c r="G99" s="56">
        <f t="shared" si="24"/>
        <v>0</v>
      </c>
      <c r="H99" s="57">
        <v>0</v>
      </c>
      <c r="I99" s="58">
        <v>1</v>
      </c>
      <c r="J99" s="59">
        <f t="shared" si="25"/>
        <v>0</v>
      </c>
      <c r="K99" s="11"/>
      <c r="L99" s="11" t="s">
        <v>48</v>
      </c>
      <c r="M99" s="11" t="s">
        <v>49</v>
      </c>
    </row>
    <row r="100" spans="1:13" s="136" customFormat="1" ht="13.8" thickBot="1" x14ac:dyDescent="0.3">
      <c r="A100" s="60" t="s">
        <v>33</v>
      </c>
      <c r="B100" s="61"/>
      <c r="C100" s="62"/>
      <c r="D100" s="63">
        <f>(SUM(D95:D99))*0.2</f>
        <v>4.9480000000000004</v>
      </c>
      <c r="E100" s="61"/>
      <c r="F100" s="62"/>
      <c r="G100" s="63">
        <v>1</v>
      </c>
      <c r="H100" s="61"/>
      <c r="I100" s="62"/>
      <c r="J100" s="63">
        <v>1</v>
      </c>
      <c r="K100" s="64" t="s">
        <v>60</v>
      </c>
      <c r="L100" s="64" t="s">
        <v>54</v>
      </c>
      <c r="M100" s="64" t="s">
        <v>55</v>
      </c>
    </row>
    <row r="101" spans="1:13" s="136" customFormat="1" x14ac:dyDescent="0.25">
      <c r="A101" s="65" t="s">
        <v>6</v>
      </c>
      <c r="B101" s="66">
        <f>SUM(B95:B100)</f>
        <v>50.9</v>
      </c>
      <c r="C101" s="67"/>
      <c r="D101" s="68">
        <f>SUM(D95:D100)</f>
        <v>29.688000000000002</v>
      </c>
      <c r="E101" s="69">
        <f>SUM(E95:E100)</f>
        <v>0.5</v>
      </c>
      <c r="F101" s="70"/>
      <c r="G101" s="71">
        <f>SUM(G95:G100)</f>
        <v>1.45</v>
      </c>
      <c r="H101" s="72">
        <f>SUM(H95:H100)</f>
        <v>0</v>
      </c>
      <c r="I101" s="73"/>
      <c r="J101" s="74">
        <f>SUM(J95:J100)</f>
        <v>1</v>
      </c>
      <c r="K101" s="64" t="s">
        <v>61</v>
      </c>
      <c r="L101" s="64" t="s">
        <v>64</v>
      </c>
      <c r="M101" s="64" t="s">
        <v>67</v>
      </c>
    </row>
    <row r="102" spans="1:13" s="136" customFormat="1" ht="13.8" thickBot="1" x14ac:dyDescent="0.3">
      <c r="A102" s="75" t="s">
        <v>7</v>
      </c>
      <c r="B102" s="76"/>
      <c r="C102" s="77"/>
      <c r="D102" s="78">
        <f>D101*1000/(SQRT(3)*400*0.75)</f>
        <v>57.134582639005373</v>
      </c>
      <c r="E102" s="16"/>
      <c r="F102" s="79"/>
      <c r="G102" s="80">
        <f>G101*1000/(SQRT(3)*400*0.75)</f>
        <v>2.7905263010831911</v>
      </c>
      <c r="H102" s="17"/>
      <c r="I102" s="18"/>
      <c r="J102" s="19">
        <f>J101*1000/230</f>
        <v>4.3478260869565215</v>
      </c>
      <c r="K102" s="64" t="s">
        <v>62</v>
      </c>
      <c r="L102" s="64" t="s">
        <v>64</v>
      </c>
      <c r="M102" s="64" t="s">
        <v>67</v>
      </c>
    </row>
    <row r="103" spans="1:13" s="136" customFormat="1" ht="13.8" thickBot="1" x14ac:dyDescent="0.3">
      <c r="A103" s="11"/>
      <c r="B103" s="96"/>
      <c r="C103" s="96"/>
      <c r="D103" s="96"/>
      <c r="E103" s="96"/>
      <c r="F103" s="96"/>
      <c r="G103" s="96"/>
      <c r="H103" s="96"/>
      <c r="I103" s="96"/>
      <c r="J103" s="96"/>
    </row>
    <row r="104" spans="1:13" ht="13.8" thickBot="1" x14ac:dyDescent="0.3">
      <c r="A104" s="20" t="s">
        <v>43</v>
      </c>
      <c r="B104" s="21" t="s">
        <v>28</v>
      </c>
      <c r="C104" s="22"/>
      <c r="D104" s="23"/>
      <c r="E104" s="24"/>
      <c r="F104" s="25"/>
      <c r="G104" s="26"/>
      <c r="H104" s="27"/>
      <c r="I104" s="28"/>
      <c r="J104" s="29"/>
    </row>
    <row r="105" spans="1:13" x14ac:dyDescent="0.25">
      <c r="A105" s="30" t="s">
        <v>1</v>
      </c>
      <c r="B105" s="31">
        <v>1</v>
      </c>
      <c r="C105" s="32">
        <v>0.8</v>
      </c>
      <c r="D105" s="33">
        <f>B105*C105</f>
        <v>0.8</v>
      </c>
      <c r="E105" s="34"/>
      <c r="F105" s="35"/>
      <c r="G105" s="36"/>
      <c r="H105" s="37"/>
      <c r="I105" s="38"/>
      <c r="J105" s="39"/>
    </row>
    <row r="106" spans="1:13" x14ac:dyDescent="0.25">
      <c r="A106" s="40" t="s">
        <v>21</v>
      </c>
      <c r="B106" s="41">
        <v>4</v>
      </c>
      <c r="C106" s="42">
        <v>0.2</v>
      </c>
      <c r="D106" s="43">
        <f t="shared" ref="D106:D108" si="26">B106*C106</f>
        <v>0.8</v>
      </c>
      <c r="E106" s="44"/>
      <c r="F106" s="45"/>
      <c r="G106" s="46"/>
      <c r="H106" s="47"/>
      <c r="I106" s="48"/>
      <c r="J106" s="49"/>
    </row>
    <row r="107" spans="1:13" x14ac:dyDescent="0.25">
      <c r="A107" s="40" t="s">
        <v>8</v>
      </c>
      <c r="B107" s="41">
        <v>43.6</v>
      </c>
      <c r="C107" s="42">
        <v>0.8</v>
      </c>
      <c r="D107" s="43">
        <f t="shared" si="26"/>
        <v>34.880000000000003</v>
      </c>
      <c r="E107" s="44"/>
      <c r="F107" s="45"/>
      <c r="G107" s="46"/>
      <c r="H107" s="47"/>
      <c r="I107" s="48"/>
      <c r="J107" s="49"/>
    </row>
    <row r="108" spans="1:13" ht="13.8" thickBot="1" x14ac:dyDescent="0.3">
      <c r="A108" s="50" t="s">
        <v>10</v>
      </c>
      <c r="B108" s="51">
        <v>1</v>
      </c>
      <c r="C108" s="52">
        <v>0.6</v>
      </c>
      <c r="D108" s="53">
        <f t="shared" si="26"/>
        <v>0.6</v>
      </c>
      <c r="E108" s="54"/>
      <c r="F108" s="55"/>
      <c r="G108" s="56"/>
      <c r="H108" s="57"/>
      <c r="I108" s="58"/>
      <c r="J108" s="59"/>
    </row>
    <row r="109" spans="1:13" ht="13.8" thickBot="1" x14ac:dyDescent="0.3">
      <c r="A109" s="60" t="s">
        <v>33</v>
      </c>
      <c r="B109" s="61"/>
      <c r="C109" s="62"/>
      <c r="D109" s="63">
        <f>(SUM(D105:D108))*0.2</f>
        <v>7.4160000000000013</v>
      </c>
      <c r="E109" s="61"/>
      <c r="F109" s="62"/>
      <c r="G109" s="63"/>
      <c r="H109" s="61"/>
      <c r="I109" s="62"/>
      <c r="J109" s="63"/>
      <c r="L109" s="11" t="s">
        <v>48</v>
      </c>
      <c r="M109" s="11" t="s">
        <v>49</v>
      </c>
    </row>
    <row r="110" spans="1:13" x14ac:dyDescent="0.25">
      <c r="A110" s="65" t="s">
        <v>6</v>
      </c>
      <c r="B110" s="66">
        <f>SUM(B105:B109)</f>
        <v>49.6</v>
      </c>
      <c r="C110" s="67"/>
      <c r="D110" s="68">
        <f>SUM(D105:D109)</f>
        <v>44.496000000000009</v>
      </c>
      <c r="E110" s="69"/>
      <c r="F110" s="70"/>
      <c r="G110" s="71"/>
      <c r="H110" s="72"/>
      <c r="I110" s="73"/>
      <c r="J110" s="74"/>
      <c r="K110" s="64" t="s">
        <v>60</v>
      </c>
      <c r="L110" s="64" t="s">
        <v>65</v>
      </c>
      <c r="M110" s="64" t="s">
        <v>66</v>
      </c>
    </row>
    <row r="111" spans="1:13" ht="13.8" thickBot="1" x14ac:dyDescent="0.3">
      <c r="A111" s="75" t="s">
        <v>7</v>
      </c>
      <c r="B111" s="76"/>
      <c r="C111" s="77"/>
      <c r="D111" s="78">
        <f>D110*1000/(SQRT(3)*400*0.75)</f>
        <v>85.632591926205308</v>
      </c>
      <c r="E111" s="16"/>
      <c r="F111" s="79"/>
      <c r="G111" s="80"/>
      <c r="H111" s="17"/>
      <c r="I111" s="18"/>
      <c r="J111" s="19"/>
    </row>
    <row r="112" spans="1:13" x14ac:dyDescent="0.25">
      <c r="B112" s="96"/>
      <c r="C112" s="96"/>
      <c r="D112" s="96"/>
      <c r="E112" s="96"/>
      <c r="F112" s="96"/>
      <c r="G112" s="96"/>
      <c r="H112" s="96"/>
      <c r="I112" s="96"/>
      <c r="J112" s="96"/>
    </row>
    <row r="113" spans="2:10" x14ac:dyDescent="0.25">
      <c r="B113" s="96"/>
      <c r="C113" s="96"/>
      <c r="D113" s="96"/>
      <c r="E113" s="96"/>
      <c r="F113" s="96"/>
      <c r="G113" s="96"/>
      <c r="H113" s="96"/>
      <c r="I113" s="96"/>
      <c r="J113" s="96"/>
    </row>
    <row r="114" spans="2:10" x14ac:dyDescent="0.25">
      <c r="B114" s="96"/>
      <c r="C114" s="96"/>
      <c r="D114" s="96"/>
      <c r="E114" s="96"/>
      <c r="F114" s="96"/>
      <c r="G114" s="96"/>
      <c r="H114" s="96"/>
      <c r="I114" s="96"/>
      <c r="J114" s="96"/>
    </row>
    <row r="115" spans="2:10" x14ac:dyDescent="0.25">
      <c r="B115" s="96"/>
      <c r="C115" s="96"/>
      <c r="D115" s="96"/>
      <c r="E115" s="96"/>
      <c r="F115" s="96"/>
      <c r="G115" s="96"/>
      <c r="H115" s="96"/>
      <c r="I115" s="96"/>
      <c r="J115" s="96"/>
    </row>
    <row r="116" spans="2:10" x14ac:dyDescent="0.25">
      <c r="B116" s="96"/>
      <c r="C116" s="96"/>
      <c r="D116" s="96"/>
      <c r="E116" s="96"/>
      <c r="F116" s="96"/>
      <c r="G116" s="96"/>
      <c r="H116" s="96"/>
      <c r="I116" s="96"/>
      <c r="J116" s="96"/>
    </row>
    <row r="117" spans="2:10" x14ac:dyDescent="0.25">
      <c r="B117" s="96"/>
      <c r="C117" s="96"/>
      <c r="D117" s="96"/>
      <c r="E117" s="96"/>
      <c r="F117" s="96"/>
      <c r="G117" s="96"/>
      <c r="H117" s="96"/>
      <c r="I117" s="96"/>
      <c r="J117" s="96"/>
    </row>
    <row r="118" spans="2:10" x14ac:dyDescent="0.25">
      <c r="B118" s="96"/>
      <c r="C118" s="96"/>
      <c r="D118" s="96"/>
      <c r="E118" s="96"/>
      <c r="F118" s="96"/>
      <c r="G118" s="96"/>
      <c r="H118" s="96"/>
      <c r="I118" s="96"/>
      <c r="J118" s="96"/>
    </row>
    <row r="119" spans="2:10" x14ac:dyDescent="0.25">
      <c r="B119" s="96"/>
      <c r="C119" s="96"/>
      <c r="D119" s="96"/>
      <c r="E119" s="96"/>
      <c r="F119" s="96"/>
      <c r="G119" s="96"/>
      <c r="H119" s="96"/>
      <c r="I119" s="96"/>
      <c r="J119" s="96"/>
    </row>
    <row r="120" spans="2:10" x14ac:dyDescent="0.25">
      <c r="B120" s="96"/>
      <c r="C120" s="96"/>
      <c r="D120" s="96"/>
      <c r="E120" s="96"/>
      <c r="F120" s="96"/>
      <c r="G120" s="96"/>
      <c r="H120" s="96"/>
      <c r="I120" s="96"/>
      <c r="J120" s="96"/>
    </row>
    <row r="121" spans="2:10" x14ac:dyDescent="0.25">
      <c r="B121" s="96"/>
      <c r="C121" s="96"/>
      <c r="D121" s="96"/>
      <c r="E121" s="96"/>
      <c r="F121" s="96"/>
      <c r="G121" s="96"/>
      <c r="H121" s="96"/>
      <c r="I121" s="96"/>
      <c r="J121" s="96"/>
    </row>
    <row r="122" spans="2:10" x14ac:dyDescent="0.25">
      <c r="B122" s="96"/>
      <c r="C122" s="96"/>
      <c r="D122" s="96"/>
      <c r="E122" s="96"/>
      <c r="F122" s="96"/>
      <c r="G122" s="96"/>
      <c r="H122" s="96"/>
      <c r="I122" s="96"/>
      <c r="J122" s="96"/>
    </row>
    <row r="123" spans="2:10" x14ac:dyDescent="0.25">
      <c r="B123" s="96"/>
      <c r="C123" s="96"/>
      <c r="D123" s="96"/>
      <c r="E123" s="96"/>
      <c r="F123" s="96"/>
      <c r="G123" s="96"/>
      <c r="H123" s="96"/>
      <c r="I123" s="96"/>
      <c r="J123" s="96"/>
    </row>
    <row r="124" spans="2:10" x14ac:dyDescent="0.25">
      <c r="B124" s="96"/>
      <c r="C124" s="96"/>
      <c r="D124" s="96"/>
      <c r="E124" s="96"/>
      <c r="F124" s="96"/>
      <c r="G124" s="96"/>
      <c r="H124" s="96"/>
      <c r="I124" s="96"/>
      <c r="J124" s="96"/>
    </row>
    <row r="125" spans="2:10" x14ac:dyDescent="0.25">
      <c r="B125" s="96"/>
      <c r="C125" s="96"/>
      <c r="D125" s="96"/>
      <c r="E125" s="96"/>
      <c r="F125" s="96"/>
      <c r="G125" s="96"/>
      <c r="H125" s="96"/>
      <c r="I125" s="96"/>
      <c r="J125" s="96"/>
    </row>
    <row r="126" spans="2:10" x14ac:dyDescent="0.25">
      <c r="B126" s="96"/>
      <c r="C126" s="96"/>
      <c r="D126" s="96"/>
      <c r="E126" s="96"/>
      <c r="F126" s="96"/>
      <c r="G126" s="96"/>
      <c r="H126" s="96"/>
      <c r="I126" s="96"/>
      <c r="J126" s="96"/>
    </row>
    <row r="127" spans="2:10" x14ac:dyDescent="0.25">
      <c r="B127" s="96"/>
      <c r="C127" s="96"/>
      <c r="D127" s="96"/>
      <c r="E127" s="96"/>
      <c r="F127" s="96"/>
      <c r="G127" s="96"/>
      <c r="H127" s="96"/>
      <c r="I127" s="96"/>
      <c r="J127" s="96"/>
    </row>
    <row r="128" spans="2:10" x14ac:dyDescent="0.25">
      <c r="B128" s="96"/>
      <c r="C128" s="96"/>
      <c r="D128" s="96"/>
      <c r="E128" s="96"/>
      <c r="F128" s="96"/>
      <c r="G128" s="96"/>
      <c r="H128" s="96"/>
      <c r="I128" s="96"/>
      <c r="J128" s="96"/>
    </row>
    <row r="129" spans="2:10" x14ac:dyDescent="0.25">
      <c r="B129" s="96"/>
      <c r="C129" s="96"/>
      <c r="D129" s="96"/>
      <c r="E129" s="96"/>
      <c r="F129" s="96"/>
      <c r="G129" s="96"/>
      <c r="H129" s="96"/>
      <c r="I129" s="96"/>
      <c r="J129" s="96"/>
    </row>
    <row r="130" spans="2:10" x14ac:dyDescent="0.25">
      <c r="B130" s="96"/>
      <c r="C130" s="96"/>
      <c r="D130" s="96"/>
      <c r="E130" s="96"/>
      <c r="F130" s="96"/>
      <c r="G130" s="96"/>
      <c r="H130" s="96"/>
      <c r="I130" s="96"/>
      <c r="J130" s="96"/>
    </row>
    <row r="131" spans="2:10" x14ac:dyDescent="0.25">
      <c r="B131" s="96"/>
      <c r="C131" s="96"/>
      <c r="D131" s="96"/>
      <c r="E131" s="96"/>
      <c r="F131" s="96"/>
      <c r="G131" s="96"/>
      <c r="H131" s="96"/>
      <c r="I131" s="96"/>
      <c r="J131" s="96"/>
    </row>
    <row r="132" spans="2:10" x14ac:dyDescent="0.25">
      <c r="B132" s="96"/>
      <c r="C132" s="96"/>
      <c r="D132" s="96"/>
      <c r="E132" s="96"/>
      <c r="F132" s="96"/>
      <c r="G132" s="96"/>
      <c r="H132" s="96"/>
      <c r="I132" s="96"/>
      <c r="J132" s="96"/>
    </row>
    <row r="133" spans="2:10" x14ac:dyDescent="0.25">
      <c r="B133" s="96"/>
      <c r="C133" s="96"/>
      <c r="D133" s="96"/>
      <c r="E133" s="96"/>
      <c r="F133" s="96"/>
      <c r="G133" s="96"/>
      <c r="H133" s="96"/>
      <c r="I133" s="96"/>
      <c r="J133" s="96"/>
    </row>
    <row r="134" spans="2:10" x14ac:dyDescent="0.25">
      <c r="B134" s="96"/>
      <c r="C134" s="96"/>
      <c r="D134" s="96"/>
      <c r="E134" s="96"/>
      <c r="F134" s="96"/>
      <c r="G134" s="96"/>
      <c r="H134" s="96"/>
      <c r="I134" s="96"/>
      <c r="J134" s="96"/>
    </row>
    <row r="135" spans="2:10" x14ac:dyDescent="0.25">
      <c r="B135" s="96"/>
      <c r="C135" s="96"/>
      <c r="D135" s="96"/>
      <c r="E135" s="96"/>
      <c r="F135" s="96"/>
      <c r="G135" s="96"/>
      <c r="H135" s="96"/>
      <c r="I135" s="96"/>
      <c r="J135" s="96"/>
    </row>
  </sheetData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výkonová bilance</vt:lpstr>
      <vt:lpstr>'výkonová bilance'!Oblast_tisku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Synek</dc:creator>
  <cp:lastModifiedBy>Martin Synek</cp:lastModifiedBy>
  <cp:lastPrinted>2023-01-08T10:34:13Z</cp:lastPrinted>
  <dcterms:created xsi:type="dcterms:W3CDTF">2011-01-24T07:30:33Z</dcterms:created>
  <dcterms:modified xsi:type="dcterms:W3CDTF">2023-10-02T07:43:32Z</dcterms:modified>
</cp:coreProperties>
</file>